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611" documentId="13_ncr:1_{4CB8DA45-A5F8-4B8E-9C69-EC0EB5484475}" xr6:coauthVersionLast="47" xr6:coauthVersionMax="47" xr10:uidLastSave="{77B0B943-A827-4375-92C9-D747D72BBE31}"/>
  <bookViews>
    <workbookView xWindow="-120" yWindow="-120" windowWidth="29040" windowHeight="15720" tabRatio="671" xr2:uid="{00000000-000D-0000-FFFF-FFFF00000000}"/>
  </bookViews>
  <sheets>
    <sheet name="Cover" sheetId="27" r:id="rId1"/>
    <sheet name="Sign-off" sheetId="20" r:id="rId2"/>
    <sheet name="Dashboard summary" sheetId="25" r:id="rId3"/>
    <sheet name="A. Capital composition" sheetId="14" r:id="rId4"/>
    <sheet name="B. Cap instruments &amp; req" sheetId="2" r:id="rId5"/>
    <sheet name="C. Credit risk (Standardised)" sheetId="16" r:id="rId6"/>
    <sheet name="Summary validation" sheetId="24" r:id="rId7"/>
    <sheet name="Change log" sheetId="26" r:id="rId8"/>
    <sheet name="Lists" sheetId="18" state="hidden" r:id="rId9"/>
    <sheet name="ALF admin" sheetId="19" state="hidden" r:id="rId10"/>
  </sheets>
  <definedNames>
    <definedName name="_AMO_UniqueIdentifier" hidden="1">"'13a4efab-36d6-40ff-b772-4a2f32d7d827'"</definedName>
    <definedName name="_xlnm._FilterDatabase" localSheetId="8" hidden="1">Lists!$A$1:$L$26</definedName>
    <definedName name="ANZSIC" localSheetId="0">#REF!</definedName>
    <definedName name="ANZSIC" localSheetId="1">#REF!</definedName>
    <definedName name="ANZSIC">Lists!$D$2:$D$41</definedName>
    <definedName name="Locally_Incorporated" localSheetId="1">#REF!</definedName>
    <definedName name="Locally_Incorporated">Lists!$A$51:$A$64</definedName>
    <definedName name="Managed_Fund_List" localSheetId="0">#REF!</definedName>
    <definedName name="Managed_Fund_List" localSheetId="1">#REF!</definedName>
    <definedName name="Managed_Fund_List">#REF!</definedName>
    <definedName name="_xlnm.Print_Area" localSheetId="3">'A. Capital composition'!$A$1:$H$76</definedName>
    <definedName name="_xlnm.Print_Area" localSheetId="4">'B. Cap instruments &amp; req'!$A$1:$L$45</definedName>
    <definedName name="_xlnm.Print_Area" localSheetId="5">'C. Credit risk (Standardised)'!$A$1:$J$162</definedName>
    <definedName name="_xlnm.Print_Area" localSheetId="7">'Change log'!$A$1:$K$12</definedName>
    <definedName name="_xlnm.Print_Area" localSheetId="2">'Dashboard summary'!$A$1:$B$27</definedName>
    <definedName name="_xlnm.Print_Area" localSheetId="8">Lists!$A$1:$M$61</definedName>
    <definedName name="_xlnm.Print_Area" localSheetId="1">'Sign-off'!$A$1:$N$88</definedName>
    <definedName name="s_QIS_Version" localSheetId="0">#REF!</definedName>
    <definedName name="s_QIS_Version">#REF!</definedName>
    <definedName name="securitisation_asset" localSheetId="0">#REF!</definedName>
    <definedName name="securitisation_asset">#REF!</definedName>
    <definedName name="securitisation_structure" localSheetId="0">#REF!</definedName>
    <definedName name="securitisation_structure">#REF!</definedName>
    <definedName name="SorL" localSheetId="0">#REF!</definedName>
    <definedName name="SorL" localSheetId="1">#REF!</definedName>
    <definedName name="SorL">#REF!</definedName>
    <definedName name="v_QIS_Insurer_Names" localSheetId="0">#REF!</definedName>
    <definedName name="v_QIS_Insurer_Names">#REF!</definedName>
    <definedName name="v_QIS_YearEnd_Dates" localSheetId="0">#REF!</definedName>
    <definedName name="v_QIS_YearEnd_Dat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9" i="14" l="1"/>
  <c r="F59" i="14"/>
  <c r="F58" i="14"/>
  <c r="F57" i="14"/>
  <c r="E59" i="14"/>
  <c r="E58" i="14"/>
  <c r="D52" i="14"/>
  <c r="D51" i="14"/>
  <c r="F46" i="14"/>
  <c r="E46" i="14"/>
  <c r="F45" i="14"/>
  <c r="E45" i="14"/>
  <c r="F44" i="14"/>
  <c r="E44" i="14"/>
  <c r="F40" i="14"/>
  <c r="F28" i="14"/>
  <c r="F39" i="14"/>
  <c r="C161" i="16"/>
  <c r="I134" i="16"/>
  <c r="E134" i="16"/>
  <c r="D134" i="16"/>
  <c r="C35" i="2"/>
  <c r="F22" i="2"/>
  <c r="F18" i="2"/>
  <c r="F26" i="14"/>
  <c r="F19" i="2"/>
  <c r="D127" i="16"/>
  <c r="I127" i="16"/>
  <c r="I124" i="16"/>
  <c r="I117" i="16"/>
  <c r="F117" i="16"/>
  <c r="E117" i="16"/>
  <c r="D117" i="16"/>
  <c r="D106" i="16"/>
  <c r="E106" i="16"/>
  <c r="F106" i="16"/>
  <c r="I106" i="16"/>
  <c r="I67" i="16"/>
  <c r="F67" i="16"/>
  <c r="E67" i="16"/>
  <c r="D67" i="16"/>
  <c r="G141" i="16"/>
  <c r="E141" i="16"/>
  <c r="E161" i="16"/>
  <c r="E115" i="16"/>
  <c r="F115" i="16" s="1"/>
  <c r="E114" i="16"/>
  <c r="F114" i="16" s="1"/>
  <c r="E113" i="16"/>
  <c r="E112" i="16"/>
  <c r="F112" i="16" s="1"/>
  <c r="E111" i="16"/>
  <c r="F111" i="16" s="1"/>
  <c r="E110" i="16"/>
  <c r="F110" i="16" s="1"/>
  <c r="F109" i="16"/>
  <c r="E108" i="16"/>
  <c r="F108" i="16" s="1"/>
  <c r="E96" i="16"/>
  <c r="E95" i="16"/>
  <c r="F95" i="16" s="1"/>
  <c r="E94" i="16"/>
  <c r="F94" i="16" s="1"/>
  <c r="E93" i="16"/>
  <c r="F93" i="16" s="1"/>
  <c r="E92" i="16"/>
  <c r="F92" i="16" s="1"/>
  <c r="E91" i="16"/>
  <c r="F91" i="16" s="1"/>
  <c r="E90" i="16"/>
  <c r="F90" i="16" s="1"/>
  <c r="E89" i="16"/>
  <c r="F89" i="16" s="1"/>
  <c r="E88" i="16"/>
  <c r="F88" i="16" s="1"/>
  <c r="E87" i="16"/>
  <c r="F87" i="16" s="1"/>
  <c r="E86" i="16"/>
  <c r="F86" i="16" s="1"/>
  <c r="E85" i="16"/>
  <c r="F85" i="16" s="1"/>
  <c r="E84" i="16"/>
  <c r="F84" i="16" s="1"/>
  <c r="E83" i="16"/>
  <c r="F83" i="16" s="1"/>
  <c r="E82" i="16"/>
  <c r="F82" i="16" s="1"/>
  <c r="E81" i="16"/>
  <c r="F81" i="16" s="1"/>
  <c r="E80" i="16"/>
  <c r="F80" i="16" s="1"/>
  <c r="E79" i="16"/>
  <c r="F79" i="16" s="1"/>
  <c r="E78" i="16"/>
  <c r="F78" i="16" s="1"/>
  <c r="E77" i="16"/>
  <c r="F77" i="16" s="1"/>
  <c r="E76" i="16"/>
  <c r="F76" i="16" s="1"/>
  <c r="E75" i="16"/>
  <c r="F75" i="16" s="1"/>
  <c r="E74" i="16"/>
  <c r="F74" i="16" s="1"/>
  <c r="E73" i="16"/>
  <c r="F73" i="16" s="1"/>
  <c r="E72" i="16"/>
  <c r="F72" i="16" s="1"/>
  <c r="E71" i="16"/>
  <c r="F71" i="16" s="1"/>
  <c r="E70" i="16"/>
  <c r="F70" i="16" s="1"/>
  <c r="E69" i="16"/>
  <c r="F69" i="16" s="1"/>
  <c r="D34" i="16"/>
  <c r="D36" i="16"/>
  <c r="B26" i="25"/>
  <c r="B25" i="25"/>
  <c r="E42" i="2"/>
  <c r="D42" i="2"/>
  <c r="E41" i="2"/>
  <c r="D41" i="2"/>
  <c r="F16" i="2"/>
  <c r="F15" i="2"/>
  <c r="D57" i="16"/>
  <c r="I46" i="16"/>
  <c r="E37" i="16"/>
  <c r="F37" i="16" s="1"/>
  <c r="E38" i="16"/>
  <c r="F38" i="16" s="1"/>
  <c r="F113" i="16" l="1"/>
  <c r="E116" i="16" l="1"/>
  <c r="F116" i="16" s="1"/>
  <c r="D124" i="16"/>
  <c r="E39" i="16"/>
  <c r="F39" i="16" s="1"/>
  <c r="D61" i="16"/>
  <c r="I61" i="16"/>
  <c r="I36" i="16"/>
  <c r="E35" i="16"/>
  <c r="F35" i="16" s="1"/>
  <c r="F36" i="16" s="1"/>
  <c r="E60" i="16"/>
  <c r="F60" i="16" s="1"/>
  <c r="E59" i="16"/>
  <c r="E61" i="16" s="1"/>
  <c r="D46" i="16"/>
  <c r="E100" i="16"/>
  <c r="F100" i="16" s="1"/>
  <c r="E101" i="16"/>
  <c r="F101" i="16" s="1"/>
  <c r="E102" i="16"/>
  <c r="F102" i="16" s="1"/>
  <c r="B16" i="25" l="1"/>
  <c r="E36" i="16"/>
  <c r="B11" i="25" s="1"/>
  <c r="F59" i="16"/>
  <c r="F61" i="16" s="1"/>
  <c r="E119" i="16" l="1"/>
  <c r="F119" i="16" s="1"/>
  <c r="E105" i="16"/>
  <c r="F105" i="16" s="1"/>
  <c r="E104" i="16"/>
  <c r="F104" i="16" s="1"/>
  <c r="I66" i="16"/>
  <c r="D66" i="16"/>
  <c r="E65" i="16"/>
  <c r="F65" i="16" s="1"/>
  <c r="E64" i="16"/>
  <c r="F64" i="16" s="1"/>
  <c r="E63" i="16"/>
  <c r="F63" i="16" s="1"/>
  <c r="E132" i="16"/>
  <c r="E131" i="16"/>
  <c r="F131" i="16" s="1"/>
  <c r="E129" i="16"/>
  <c r="E130" i="16"/>
  <c r="F130" i="16" s="1"/>
  <c r="E128" i="16"/>
  <c r="H153" i="16"/>
  <c r="B8" i="19"/>
  <c r="C6" i="19"/>
  <c r="B6" i="19" s="1"/>
  <c r="F11" i="2"/>
  <c r="F12" i="2"/>
  <c r="F96" i="16"/>
  <c r="E150" i="16"/>
  <c r="G150" i="16" s="1"/>
  <c r="H150" i="16" s="1"/>
  <c r="F23" i="2"/>
  <c r="F9" i="2"/>
  <c r="E121" i="16"/>
  <c r="F121" i="16" s="1"/>
  <c r="E126" i="16"/>
  <c r="F126" i="16" s="1"/>
  <c r="E125" i="16"/>
  <c r="E122" i="16"/>
  <c r="F122" i="16" s="1"/>
  <c r="E120" i="16"/>
  <c r="F120" i="16" s="1"/>
  <c r="E6" i="16"/>
  <c r="F6" i="16" s="1"/>
  <c r="E7" i="16"/>
  <c r="F7" i="16" s="1"/>
  <c r="E8" i="16"/>
  <c r="F8" i="16" s="1"/>
  <c r="E9" i="16"/>
  <c r="F9" i="16" s="1"/>
  <c r="E10" i="16"/>
  <c r="F10" i="16" s="1"/>
  <c r="E11" i="16"/>
  <c r="F11" i="16" s="1"/>
  <c r="E12" i="16"/>
  <c r="F12" i="16" s="1"/>
  <c r="E13" i="16"/>
  <c r="F13" i="16" s="1"/>
  <c r="E14" i="16"/>
  <c r="F14" i="16" s="1"/>
  <c r="E16" i="16"/>
  <c r="E17" i="16"/>
  <c r="F17" i="16" s="1"/>
  <c r="E18" i="16"/>
  <c r="F18" i="16" s="1"/>
  <c r="E19" i="16"/>
  <c r="F19" i="16" s="1"/>
  <c r="E20" i="16"/>
  <c r="F20" i="16" s="1"/>
  <c r="E21" i="16"/>
  <c r="F21" i="16" s="1"/>
  <c r="E22" i="16"/>
  <c r="F22" i="16" s="1"/>
  <c r="E23" i="16"/>
  <c r="F23" i="16" s="1"/>
  <c r="E24" i="16"/>
  <c r="F24" i="16" s="1"/>
  <c r="E26" i="16"/>
  <c r="F26" i="16" s="1"/>
  <c r="E27" i="16"/>
  <c r="F27" i="16" s="1"/>
  <c r="E28" i="16"/>
  <c r="F28" i="16" s="1"/>
  <c r="E29" i="16"/>
  <c r="F29" i="16" s="1"/>
  <c r="E30" i="16"/>
  <c r="F30" i="16" s="1"/>
  <c r="E31" i="16"/>
  <c r="F31" i="16" s="1"/>
  <c r="E32" i="16"/>
  <c r="F32" i="16" s="1"/>
  <c r="E33" i="16"/>
  <c r="F33" i="16" s="1"/>
  <c r="E40" i="16"/>
  <c r="F40" i="16" s="1"/>
  <c r="E41" i="16"/>
  <c r="F41" i="16" s="1"/>
  <c r="E42" i="16"/>
  <c r="F42" i="16" s="1"/>
  <c r="E43" i="16"/>
  <c r="F43" i="16" s="1"/>
  <c r="E44" i="16"/>
  <c r="F44" i="16" s="1"/>
  <c r="E45" i="16"/>
  <c r="F45" i="16" s="1"/>
  <c r="E49" i="16"/>
  <c r="E50" i="16"/>
  <c r="F50" i="16" s="1"/>
  <c r="E51" i="16"/>
  <c r="F51" i="16" s="1"/>
  <c r="E52" i="16"/>
  <c r="F52" i="16" s="1"/>
  <c r="E53" i="16"/>
  <c r="F53" i="16" s="1"/>
  <c r="E54" i="16"/>
  <c r="F54" i="16" s="1"/>
  <c r="E55" i="16"/>
  <c r="F55" i="16" s="1"/>
  <c r="E56" i="16"/>
  <c r="F56" i="16" s="1"/>
  <c r="E97" i="16"/>
  <c r="F97" i="16" s="1"/>
  <c r="E98" i="16"/>
  <c r="F98" i="16" s="1"/>
  <c r="E99" i="16"/>
  <c r="F99" i="16" s="1"/>
  <c r="E103" i="16"/>
  <c r="F103" i="16" s="1"/>
  <c r="G156" i="16"/>
  <c r="G157" i="16"/>
  <c r="H157" i="16" s="1"/>
  <c r="E142" i="16"/>
  <c r="G142" i="16" s="1"/>
  <c r="H142" i="16" s="1"/>
  <c r="E143" i="16"/>
  <c r="G143" i="16" s="1"/>
  <c r="H143" i="16" s="1"/>
  <c r="E144" i="16"/>
  <c r="G144" i="16" s="1"/>
  <c r="H144" i="16" s="1"/>
  <c r="E145" i="16"/>
  <c r="G145" i="16" s="1"/>
  <c r="H145" i="16" s="1"/>
  <c r="E146" i="16"/>
  <c r="G146" i="16" s="1"/>
  <c r="H146" i="16" s="1"/>
  <c r="E147" i="16"/>
  <c r="G147" i="16" s="1"/>
  <c r="H147" i="16" s="1"/>
  <c r="E148" i="16"/>
  <c r="G148" i="16" s="1"/>
  <c r="H148" i="16" s="1"/>
  <c r="E149" i="16"/>
  <c r="G149" i="16" s="1"/>
  <c r="H149" i="16" s="1"/>
  <c r="E151" i="16"/>
  <c r="G151" i="16" s="1"/>
  <c r="H151" i="16" s="1"/>
  <c r="E152" i="16"/>
  <c r="G152" i="16" s="1"/>
  <c r="H152" i="16" s="1"/>
  <c r="D15" i="16"/>
  <c r="D25" i="16"/>
  <c r="I57" i="16"/>
  <c r="I34" i="16"/>
  <c r="I15" i="16"/>
  <c r="I25" i="16"/>
  <c r="E153" i="16"/>
  <c r="F10" i="2"/>
  <c r="B6" i="25"/>
  <c r="F128" i="16" l="1"/>
  <c r="F134" i="16" s="1"/>
  <c r="B20" i="25"/>
  <c r="B21" i="25"/>
  <c r="F49" i="16"/>
  <c r="E57" i="16"/>
  <c r="B13" i="25" s="1"/>
  <c r="B18" i="25"/>
  <c r="B19" i="25"/>
  <c r="F46" i="16"/>
  <c r="F132" i="16"/>
  <c r="B15" i="25"/>
  <c r="F125" i="16"/>
  <c r="F127" i="16" s="1"/>
  <c r="E127" i="16"/>
  <c r="F124" i="16"/>
  <c r="E124" i="16"/>
  <c r="B17" i="25" s="1"/>
  <c r="F66" i="16"/>
  <c r="E66" i="16"/>
  <c r="B14" i="25" s="1"/>
  <c r="E25" i="16"/>
  <c r="F57" i="16"/>
  <c r="E15" i="16"/>
  <c r="B9" i="25" s="1"/>
  <c r="E46" i="16"/>
  <c r="B12" i="25" s="1"/>
  <c r="F34" i="16"/>
  <c r="E34" i="16"/>
  <c r="B10" i="25" s="1"/>
  <c r="F16" i="16"/>
  <c r="F25" i="16" s="1"/>
  <c r="F15" i="16"/>
  <c r="H141" i="16"/>
  <c r="G161" i="16"/>
  <c r="H156" i="16"/>
  <c r="F129" i="16"/>
  <c r="D10" i="24"/>
  <c r="D9" i="24" l="1"/>
  <c r="K134" i="16"/>
  <c r="K161" i="16"/>
  <c r="B24" i="25"/>
  <c r="B27" i="25" s="1"/>
  <c r="B7" i="25"/>
  <c r="B8" i="25"/>
  <c r="H161" i="16"/>
  <c r="E9" i="24"/>
  <c r="D32" i="2"/>
  <c r="D35" i="2" l="1"/>
  <c r="D40" i="2"/>
  <c r="D44" i="2" s="1"/>
  <c r="D50" i="14" s="1"/>
  <c r="E32" i="2"/>
  <c r="E40" i="2" s="1"/>
  <c r="E44" i="2" s="1"/>
  <c r="E51" i="14" l="1"/>
  <c r="E52" i="14"/>
  <c r="E35" i="2"/>
  <c r="E53" i="14" l="1"/>
  <c r="B4" i="25" l="1"/>
  <c r="B2" i="25"/>
  <c r="B3"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Nancy Cao</author>
  </authors>
  <commentList>
    <comment ref="D4" authorId="0" shapeId="0" xr:uid="{99157BAD-FDB6-4D2E-8287-31B2C03B125B}">
      <text>
        <r>
          <rPr>
            <sz val="11"/>
            <color theme="1"/>
            <rFont val="Arial"/>
            <family val="2"/>
          </rPr>
          <t xml:space="preserve">To assist deposit takers’ interpretation of this template, we have left the BPR references at this time, these will be replaced with Capital Standard references in due course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D2" authorId="0" shapeId="0" xr:uid="{00000000-0006-0000-0B00-000001000000}">
      <text>
        <r>
          <rPr>
            <sz val="9"/>
            <color indexed="81"/>
            <rFont val="Tahoma"/>
            <family val="2"/>
          </rPr>
          <t>Dairy Farming (A016)</t>
        </r>
      </text>
    </comment>
    <comment ref="D3" authorId="0" shapeId="0" xr:uid="{00000000-0006-0000-0B00-000002000000}">
      <text>
        <r>
          <rPr>
            <sz val="9"/>
            <color indexed="81"/>
            <rFont val="Tahoma"/>
            <family val="2"/>
          </rPr>
          <t xml:space="preserve">Sheep, Beef Cattle and Grain Farming (A014)
</t>
        </r>
      </text>
    </comment>
    <comment ref="D4" authorId="0" shapeId="0" xr:uid="{00000000-0006-0000-0B00-000003000000}">
      <text>
        <r>
          <rPr>
            <sz val="9"/>
            <color indexed="81"/>
            <rFont val="Tahoma"/>
            <family val="2"/>
          </rPr>
          <t>Horticulture and Fruit Growing (A011 - A013)</t>
        </r>
      </text>
    </comment>
    <comment ref="D5" authorId="0" shapeId="0" xr:uid="{00000000-0006-0000-0B00-000004000000}">
      <text>
        <r>
          <rPr>
            <sz val="9"/>
            <color indexed="81"/>
            <rFont val="Tahoma"/>
            <family val="2"/>
          </rPr>
          <t>Other Crop Growing (A015), Poultry Farming (A017), Deer Farming (A018), and Other Livestock Farming (A019).</t>
        </r>
      </text>
    </comment>
  </commentList>
</comments>
</file>

<file path=xl/sharedStrings.xml><?xml version="1.0" encoding="utf-8"?>
<sst xmlns="http://schemas.openxmlformats.org/spreadsheetml/2006/main" count="1107" uniqueCount="764">
  <si>
    <t xml:space="preserve">  </t>
  </si>
  <si>
    <t>CAPITAL ADEQUACY (SUPPLEMENTARY DETAILS) DATA COLLECTION</t>
  </si>
  <si>
    <t>Organisation name</t>
  </si>
  <si>
    <t>Address</t>
  </si>
  <si>
    <t>Reporting date</t>
  </si>
  <si>
    <t>Please submit the completed data collection no later than 25 working days after the end of the quarter being reported on.</t>
  </si>
  <si>
    <t xml:space="preserve">Purpose of Collection </t>
  </si>
  <si>
    <t>The capital adequacy (supplementary details) data collection collects quarterly financial information on capital data and composition of New Zealand licensed deposit takers. The aim is to:
• Assist the Reserve Bank to monitor the impact of changes in risk weighted assets on New Zealand licensed deposit takers' capital ratios;
• Monitor the composition of these deposit takers’ capital holdings;
• Support prudential monitoring of the deposit taking sector.</t>
  </si>
  <si>
    <t>Collection Authority</t>
  </si>
  <si>
    <t xml:space="preserve">This information is collected under the Deposit Takers (Reporting) Standard 2027. 	</t>
  </si>
  <si>
    <t>Confidentiality</t>
  </si>
  <si>
    <t>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</si>
  <si>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</si>
  <si>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</si>
  <si>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 xml:space="preserve">☎ </t>
  </si>
  <si>
    <t>Phone:</t>
  </si>
  <si>
    <t>+64 4 471 3791</t>
  </si>
  <si>
    <t>📧</t>
  </si>
  <si>
    <t>Email:</t>
  </si>
  <si>
    <t>statsunit@rbnz.govt.nz</t>
  </si>
  <si>
    <t>Procedures and definitions</t>
  </si>
  <si>
    <t>Please do not load zeros to cells where there are no values, leave the cells blank.  Only load a zero if the cell contains a value but it is really small e.g. 0.0004</t>
  </si>
  <si>
    <t xml:space="preserve">Additional information will be available on the Reserve Bank website. </t>
  </si>
  <si>
    <t>Click here</t>
  </si>
  <si>
    <r>
      <rPr>
        <i/>
        <sz val="10"/>
        <color rgb="FF000000"/>
        <rFont val="Segoe UI Semibold"/>
      </rPr>
      <t xml:space="preserve">Please note that some aspects of this data collection will be updated for consistency with the </t>
    </r>
    <r>
      <rPr>
        <i/>
        <sz val="10"/>
        <color rgb="FFFF0000"/>
        <rFont val="Segoe UI Semibold"/>
      </rPr>
      <t>Deposit Takers (Capital) Standard 2027.</t>
    </r>
    <r>
      <rPr>
        <i/>
        <sz val="10"/>
        <color rgb="FF000000"/>
        <rFont val="Segoe UI Semibold"/>
      </rPr>
      <t xml:space="preserve"> Exposure draft of the Capital Standard has not been published at this time and is expected to be released in June 2026. To aim users’ interpretation of the definitions, please refer to the current </t>
    </r>
    <r>
      <rPr>
        <i/>
        <sz val="10"/>
        <color rgb="FFFF0000"/>
        <rFont val="Segoe UI Semibold"/>
      </rPr>
      <t>BPR documents</t>
    </r>
    <r>
      <rPr>
        <i/>
        <sz val="10"/>
        <color rgb="FF000000"/>
        <rFont val="Segoe UI Semibold"/>
      </rPr>
      <t>. These will be replaced with references to the</t>
    </r>
    <r>
      <rPr>
        <i/>
        <sz val="10"/>
        <color rgb="FFFF0000"/>
        <rFont val="Segoe UI Semibold"/>
      </rPr>
      <t xml:space="preserve"> Capital Standard</t>
    </r>
    <r>
      <rPr>
        <i/>
        <sz val="10"/>
        <color rgb="FF000000"/>
        <rFont val="Segoe UI Semibold"/>
      </rPr>
      <t xml:space="preserve"> in due course. </t>
    </r>
  </si>
  <si>
    <t>CPS v2.0 (2026) Group 3 DRAFT</t>
  </si>
  <si>
    <t>COMMENTS &amp; SIGN-OFF</t>
  </si>
  <si>
    <t>Contacts</t>
  </si>
  <si>
    <t>Please provide the names and details of contacts as specified below:</t>
  </si>
  <si>
    <t>Primary contact</t>
  </si>
  <si>
    <t>Secondary contact</t>
  </si>
  <si>
    <t>Name:</t>
  </si>
  <si>
    <t>☎</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</si>
  <si>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</si>
  <si>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</si>
  <si>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</si>
  <si>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</si>
  <si>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</si>
  <si>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</si>
  <si>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</si>
  <si>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</si>
  <si>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</si>
  <si>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</si>
  <si>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</si>
  <si>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</si>
  <si>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</si>
  <si>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</si>
  <si>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</si>
  <si>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</si>
  <si>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If your organisation has access to BOX services, please upload using this secure facility. Otherwise, please provide the completed survey as a password protected encrypted file and email to statsunit@rbnz.govt.nz. Please also text the password for the encrypted file to 021 190 4926.</t>
  </si>
  <si>
    <t>CAPITAL ADEQUACY DATA THAT APPEARS ON THE DASHBOARD</t>
  </si>
  <si>
    <t>Total capital ratio (%)</t>
  </si>
  <si>
    <t>Tier 1 capital ratio (%)</t>
  </si>
  <si>
    <t xml:space="preserve">Prudential Capital Buffer ratio (%) </t>
  </si>
  <si>
    <t>Total additional Tier 1 capital</t>
  </si>
  <si>
    <t>N/A</t>
  </si>
  <si>
    <t>Total Tier 1 capital</t>
  </si>
  <si>
    <t>Tier 2 capital</t>
  </si>
  <si>
    <t>Total capital</t>
  </si>
  <si>
    <t>RWAs - Sovereign / quasi-sovereign</t>
  </si>
  <si>
    <t>RWAs - Public Sector Entities (PSEs)</t>
  </si>
  <si>
    <t>RWAs - NZ Super Fund</t>
  </si>
  <si>
    <t>RWAs - Deposit takers</t>
  </si>
  <si>
    <t>RWAs - Corporate (excluding Agriculture)</t>
  </si>
  <si>
    <t>RWAs - Agriculture</t>
  </si>
  <si>
    <t>RWAs - Residential mortgages</t>
  </si>
  <si>
    <t>RWAs - Community Housing Providers</t>
  </si>
  <si>
    <t>RWAs - Problem loans</t>
  </si>
  <si>
    <t>RWAs - Equity holdings</t>
  </si>
  <si>
    <t>RWAs - All other assets (on-balance sheet)</t>
  </si>
  <si>
    <t>RWAs - Commitments and contingents etc.</t>
  </si>
  <si>
    <t>RWAs - Counterparty credit risk on market-related contracts</t>
  </si>
  <si>
    <t>RWAs - Credit risk supervisory adjustment</t>
  </si>
  <si>
    <t>RWA - Output floor balancing item</t>
  </si>
  <si>
    <t xml:space="preserve">RWAs - subtotal for Credit Risk </t>
  </si>
  <si>
    <t>RWA equivalent - Market risk</t>
  </si>
  <si>
    <t>RWA equivalent - Operational risk</t>
  </si>
  <si>
    <t>Total Risk Weighted Assets (RWAs)</t>
  </si>
  <si>
    <t>COMPOSITION OF CAPITAL</t>
  </si>
  <si>
    <t>Numerator (detailed)</t>
  </si>
  <si>
    <t>Component</t>
  </si>
  <si>
    <t>BPR110 (To be replaced by the Capital Standard)</t>
  </si>
  <si>
    <t>Amount
($m)</t>
  </si>
  <si>
    <t>Amount 
($m)</t>
  </si>
  <si>
    <t>Memo item</t>
  </si>
  <si>
    <t>A1.0</t>
  </si>
  <si>
    <t>Tier 1 capital</t>
  </si>
  <si>
    <t>A1.1</t>
  </si>
  <si>
    <t>Paid-up ordinary shares issues by the licensed deposit taker plus related share premium</t>
  </si>
  <si>
    <t>B1.2</t>
  </si>
  <si>
    <t>A1.2</t>
  </si>
  <si>
    <t>Retained earnings (net of appropriations)</t>
  </si>
  <si>
    <t>A1.3</t>
  </si>
  <si>
    <t>Accumulated other comprehensive income and other disclosed reserves</t>
  </si>
  <si>
    <t>A1.4</t>
  </si>
  <si>
    <t>Interests arising from ordinary shares issued by fully consolidated subsidiaries</t>
  </si>
  <si>
    <t>A1.5</t>
  </si>
  <si>
    <t>Paid up mutual capital instruments issued by the licensed deposit taker</t>
  </si>
  <si>
    <t>Less deductions from Tier 1 capital due to:</t>
  </si>
  <si>
    <t>A1.20</t>
  </si>
  <si>
    <t>Goodwill and other intangible assets</t>
  </si>
  <si>
    <t>B1.3</t>
  </si>
  <si>
    <t>A1.21</t>
  </si>
  <si>
    <t>Deferred tax assets</t>
  </si>
  <si>
    <t>B1.4</t>
  </si>
  <si>
    <t>A1.22</t>
  </si>
  <si>
    <t>Cash flow hedge reserves</t>
  </si>
  <si>
    <t>B1.8</t>
  </si>
  <si>
    <t>A1.23</t>
  </si>
  <si>
    <t>Credit enhancements</t>
  </si>
  <si>
    <t>B1.5</t>
  </si>
  <si>
    <t>A1.24</t>
  </si>
  <si>
    <t>Funding affiliated insurance group members and associated funds management and securitisation vehicles</t>
  </si>
  <si>
    <t>A1.25</t>
  </si>
  <si>
    <t>Advances of a capital nature provided to related parties</t>
  </si>
  <si>
    <t>B1.6</t>
  </si>
  <si>
    <t>A1.26</t>
  </si>
  <si>
    <t>Fair value gains and losses</t>
  </si>
  <si>
    <t>B1.7, B1.11</t>
  </si>
  <si>
    <t>A1.27</t>
  </si>
  <si>
    <t>Defined benefit superannuation fund assets</t>
  </si>
  <si>
    <t>B1.9(1),(2)</t>
  </si>
  <si>
    <t>A1.28</t>
  </si>
  <si>
    <t>Holdings of the licensed deposit taker's own shares</t>
  </si>
  <si>
    <t>B1.10</t>
  </si>
  <si>
    <t>A1.29</t>
  </si>
  <si>
    <t>Adjustments under the corresponding deductions approach</t>
  </si>
  <si>
    <t>B1.2(1)</t>
  </si>
  <si>
    <t>A1.30</t>
  </si>
  <si>
    <t>Deductions required as a result of the total expected loss being higher than total eligible allowances for impairment</t>
  </si>
  <si>
    <t>B1.13</t>
  </si>
  <si>
    <t>A1.31</t>
  </si>
  <si>
    <t>The amount by which the loan value of a reverse residential mortgage loan exceeds the value of the security for the loan that is residential property</t>
  </si>
  <si>
    <t>B1.12</t>
  </si>
  <si>
    <t>A2.0</t>
  </si>
  <si>
    <t>Perpetual Preference Shares</t>
  </si>
  <si>
    <t>10(2)(c)</t>
  </si>
  <si>
    <t>A3.0</t>
  </si>
  <si>
    <t>Total Tier 1 Capital</t>
  </si>
  <si>
    <t>A4.0</t>
  </si>
  <si>
    <t>A4.1</t>
  </si>
  <si>
    <t>Tier 2 instruments  issued by the licensed deposit taker, treated as equity for accounting purposes and related share premium</t>
  </si>
  <si>
    <t>B3.2(1),(2),(3),(4)</t>
  </si>
  <si>
    <t>A4.2</t>
  </si>
  <si>
    <t>Tier 2 instruments  issued by the licensed deposit taker, treated as debt for accounting purposes and related share premium</t>
  </si>
  <si>
    <t>A4.4</t>
  </si>
  <si>
    <t>Revaluation reserves</t>
  </si>
  <si>
    <t>B3.2(1),(2),(4)</t>
  </si>
  <si>
    <t>A4.5</t>
  </si>
  <si>
    <t>Eligible impairment allowance in excess of expected loss</t>
  </si>
  <si>
    <t>B3.2(3)</t>
  </si>
  <si>
    <t>A5.0</t>
  </si>
  <si>
    <t>Less deductions from Tier 2 capital due to:</t>
  </si>
  <si>
    <t>A5.1</t>
  </si>
  <si>
    <t>B3.2(1)</t>
  </si>
  <si>
    <t>A5.2</t>
  </si>
  <si>
    <t>Regulatory amortisation deduction</t>
  </si>
  <si>
    <t>D3.6</t>
  </si>
  <si>
    <t>A5.90</t>
  </si>
  <si>
    <t>Total Tier 2 capital</t>
  </si>
  <si>
    <t>A6.0</t>
  </si>
  <si>
    <t>Numerator (summary)</t>
  </si>
  <si>
    <t>Capital type</t>
  </si>
  <si>
    <t>Before deductions
($m)</t>
  </si>
  <si>
    <t>After deductions
($m)</t>
  </si>
  <si>
    <t>A7.0</t>
  </si>
  <si>
    <t>Tier 1 Capital</t>
  </si>
  <si>
    <t>A7.2</t>
  </si>
  <si>
    <t>Tier 2 Capital</t>
  </si>
  <si>
    <t>A7.3</t>
  </si>
  <si>
    <t>Total Capital</t>
  </si>
  <si>
    <t>Capital ratio calculations</t>
  </si>
  <si>
    <t>Ratio</t>
  </si>
  <si>
    <t>Total risk-weighted assets</t>
  </si>
  <si>
    <t>Prudential Capital Buffer</t>
  </si>
  <si>
    <t>Prudential Capital Buffer ratio</t>
  </si>
  <si>
    <t>Minimum capital ratio requirement</t>
  </si>
  <si>
    <t>Minimum (additional) ratio required</t>
  </si>
  <si>
    <t xml:space="preserve">Actual (additional) ratio available </t>
  </si>
  <si>
    <t>Surplus Tier 1 capital</t>
  </si>
  <si>
    <t xml:space="preserve">Surplus Tier 1 capital here can be used to meet the Total Capital requirement.
</t>
  </si>
  <si>
    <t>If this is not sufficient then the deficit must be met using Tier1 capital requirement.</t>
  </si>
  <si>
    <t xml:space="preserve">The buffer ratio is comprised of Tier 1 capital not required to meet the Tier 1 capital requirement, minus any deficit in Total Capital that cannot meet with Tier 2 or LAC capital.
</t>
  </si>
  <si>
    <t>CAPITAL INSTRUMENTS &amp; REQUIREMENTS</t>
  </si>
  <si>
    <t>New &amp; Repaid Capital Instruments</t>
  </si>
  <si>
    <t>MEMO ITEMS</t>
  </si>
  <si>
    <t>New issuances and repayments in the quarter</t>
  </si>
  <si>
    <t>Face value</t>
  </si>
  <si>
    <t>Tax haircut</t>
  </si>
  <si>
    <t>Other non- qualifying amount</t>
  </si>
  <si>
    <t>Regulatory amount</t>
  </si>
  <si>
    <t>Issue date</t>
  </si>
  <si>
    <t>First call date</t>
  </si>
  <si>
    <t>Maturity date</t>
  </si>
  <si>
    <t>$m</t>
  </si>
  <si>
    <t>dd/mm/yyyy</t>
  </si>
  <si>
    <t>B1.0</t>
  </si>
  <si>
    <t>Tier 1</t>
  </si>
  <si>
    <t>B1.1</t>
  </si>
  <si>
    <t>Ordinary shares raised during the quarter</t>
  </si>
  <si>
    <t>Ordinary shares repaid during the quarter</t>
  </si>
  <si>
    <t>Mutual capital instruments issued during the quarter</t>
  </si>
  <si>
    <t>Mutual capital instruments repaid during the quarter</t>
  </si>
  <si>
    <t>B2.0</t>
  </si>
  <si>
    <t>AT1</t>
  </si>
  <si>
    <t> </t>
  </si>
  <si>
    <t>B2.1</t>
  </si>
  <si>
    <t>Itemise new instruments issued in the quarter</t>
  </si>
  <si>
    <t>B2.2</t>
  </si>
  <si>
    <t>Itemise instruments repaid in the quarter</t>
  </si>
  <si>
    <t>Perpetual preference shares issued during the quarter</t>
  </si>
  <si>
    <t>B3.1</t>
  </si>
  <si>
    <t>Perpetual preference shares repaid during the quarter</t>
  </si>
  <si>
    <t>B3.0</t>
  </si>
  <si>
    <t>Tier 2</t>
  </si>
  <si>
    <t>B3.2</t>
  </si>
  <si>
    <t>Standardised approach - total regulatory capital requirement</t>
  </si>
  <si>
    <t>Regulatory capital ($m)</t>
  </si>
  <si>
    <t>Total exposure after credit risk mitigation</t>
  </si>
  <si>
    <t>Risk weighted exposure or implied risk weighted exposure</t>
  </si>
  <si>
    <t>Total capital requirement</t>
  </si>
  <si>
    <t>B4.0</t>
  </si>
  <si>
    <t xml:space="preserve">Credit risk </t>
  </si>
  <si>
    <t>B4.1</t>
  </si>
  <si>
    <t>Operational risk</t>
  </si>
  <si>
    <t>B4.2</t>
  </si>
  <si>
    <t>Market Risk</t>
  </si>
  <si>
    <t>B4.3</t>
  </si>
  <si>
    <t>Total</t>
  </si>
  <si>
    <t>RBNZ internal use only</t>
  </si>
  <si>
    <t>Summary of risk weighted assets and regulatory capital requirement</t>
  </si>
  <si>
    <t>Regulatory capital</t>
  </si>
  <si>
    <t>Credit risk</t>
  </si>
  <si>
    <t>Market risk</t>
  </si>
  <si>
    <t>STANDARDISED APPROACH - CREDIT RISK</t>
  </si>
  <si>
    <t>On-balance sheet</t>
  </si>
  <si>
    <t>Risk Weight     (%)</t>
  </si>
  <si>
    <t>Exposure after credit risk mitigation       ($m)</t>
  </si>
  <si>
    <t>Risk Weighted Exposure          ($m)</t>
  </si>
  <si>
    <t>Minimum capital requirement           ($m)</t>
  </si>
  <si>
    <t>Off-balance sheet credit equivalent amount       ($m)</t>
  </si>
  <si>
    <t>C1.0</t>
  </si>
  <si>
    <t>Cash</t>
  </si>
  <si>
    <t>C1.1</t>
  </si>
  <si>
    <t>Sovereigns and central banks</t>
  </si>
  <si>
    <t>C1.2</t>
  </si>
  <si>
    <t>C1.3</t>
  </si>
  <si>
    <t>C1.4</t>
  </si>
  <si>
    <t>C1.5</t>
  </si>
  <si>
    <t>C1.90</t>
  </si>
  <si>
    <t>C2.0</t>
  </si>
  <si>
    <t>Multilateral development banks and other international organisations</t>
  </si>
  <si>
    <t>C2.1</t>
  </si>
  <si>
    <t>C2.2</t>
  </si>
  <si>
    <t>C2.3</t>
  </si>
  <si>
    <t>C2.4</t>
  </si>
  <si>
    <t>C2.5</t>
  </si>
  <si>
    <t>C2.6</t>
  </si>
  <si>
    <t>C2.7</t>
  </si>
  <si>
    <t>C2.8</t>
  </si>
  <si>
    <t>C2.90</t>
  </si>
  <si>
    <t>C3.0</t>
  </si>
  <si>
    <t>Public sector entities</t>
  </si>
  <si>
    <t>C3.1</t>
  </si>
  <si>
    <t>C3.2</t>
  </si>
  <si>
    <t>C3.3</t>
  </si>
  <si>
    <t>C3.4</t>
  </si>
  <si>
    <t>C3.5</t>
  </si>
  <si>
    <t>C3.6</t>
  </si>
  <si>
    <t>C3.7</t>
  </si>
  <si>
    <t>C3.90</t>
  </si>
  <si>
    <t>C4.0</t>
  </si>
  <si>
    <t>NZ Super Fund</t>
  </si>
  <si>
    <t>C4.90</t>
  </si>
  <si>
    <t>C5.0</t>
  </si>
  <si>
    <t>Deposit takers</t>
  </si>
  <si>
    <t>C5.1</t>
  </si>
  <si>
    <t>C5.2</t>
  </si>
  <si>
    <t>C5.3</t>
  </si>
  <si>
    <t>C5.4</t>
  </si>
  <si>
    <t>C5.5</t>
  </si>
  <si>
    <t>C5.6</t>
  </si>
  <si>
    <t>C5.7</t>
  </si>
  <si>
    <t>C5.8</t>
  </si>
  <si>
    <t>C5.90</t>
  </si>
  <si>
    <t>C6.0</t>
  </si>
  <si>
    <t>Corporate</t>
  </si>
  <si>
    <t>C6.1</t>
  </si>
  <si>
    <t>General corporate</t>
  </si>
  <si>
    <t>C6.2</t>
  </si>
  <si>
    <t>C6.3</t>
  </si>
  <si>
    <t>C6.4</t>
  </si>
  <si>
    <t>C6.5</t>
  </si>
  <si>
    <t>C6.6</t>
  </si>
  <si>
    <t>C6.7</t>
  </si>
  <si>
    <t>C6.8</t>
  </si>
  <si>
    <t>C6.9</t>
  </si>
  <si>
    <t>C6.10</t>
  </si>
  <si>
    <t>C6.11</t>
  </si>
  <si>
    <t>Small and medium enterprises</t>
  </si>
  <si>
    <t>C6.12</t>
  </si>
  <si>
    <t>SME retail</t>
  </si>
  <si>
    <t>C6.13</t>
  </si>
  <si>
    <t>SME corporate</t>
  </si>
  <si>
    <t>C6.14</t>
  </si>
  <si>
    <t>C6.15</t>
  </si>
  <si>
    <t>Agriculture</t>
  </si>
  <si>
    <t>C6.16</t>
  </si>
  <si>
    <t>LVR =&lt;30</t>
  </si>
  <si>
    <t>C6.17</t>
  </si>
  <si>
    <t xml:space="preserve">LVR &gt;30 and =&lt;50 </t>
  </si>
  <si>
    <t>C6.18</t>
  </si>
  <si>
    <t>LVR &gt; 50</t>
  </si>
  <si>
    <t>C6.19</t>
  </si>
  <si>
    <t>C6.90</t>
  </si>
  <si>
    <t>Total corporate exposures</t>
  </si>
  <si>
    <t>C7.0</t>
  </si>
  <si>
    <t>Residential mortgages not past due</t>
  </si>
  <si>
    <t>C7.1</t>
  </si>
  <si>
    <t>Qualifying lender's mortgage insurance (Kāinga Ora),  non-property investment loan</t>
  </si>
  <si>
    <t>C7.2</t>
  </si>
  <si>
    <t>Qualifying lender's mortgage insurance, non-property investment loan, LVR ≤50%</t>
  </si>
  <si>
    <t>C7.3</t>
  </si>
  <si>
    <t>Qualifying lender's mortgage insurance, non-property investment loan, LVR &gt;50% and &lt;=60%</t>
  </si>
  <si>
    <t>C7.4</t>
  </si>
  <si>
    <t>Qualifying lender's mortgage insurance, non-property investment loan, LVR &gt;60% and &lt;=70%</t>
  </si>
  <si>
    <t>C7.5</t>
  </si>
  <si>
    <t>Qualifying lender's mortgage insurance, non-property investment loan, LVR &gt;70% and &lt;=80%</t>
  </si>
  <si>
    <t>C7.6</t>
  </si>
  <si>
    <t>Qualifying lender's mortgage insurance, non-property investment loan, LVR &gt;80% and &lt;=90%</t>
  </si>
  <si>
    <t>C7.7</t>
  </si>
  <si>
    <t>Qualifying lender's mortgage insurance, non-property investment loan, LVR &gt;90% and &lt;=100%</t>
  </si>
  <si>
    <t>C7.8</t>
  </si>
  <si>
    <t>Qualifying lender's mortgage insurance, non-property investment loan, LVR exceeds 100%</t>
  </si>
  <si>
    <t>C7.9</t>
  </si>
  <si>
    <t>Qualifying lender's mortgage insurance, property investment loan, LVR ≤50%</t>
  </si>
  <si>
    <t>C7.10</t>
  </si>
  <si>
    <t>Qualifying lender's mortgage insurance, property investment loan, LVR &gt;50% and &lt;=60%</t>
  </si>
  <si>
    <t>C7.11</t>
  </si>
  <si>
    <t>Qualifying lender's mortgage insurance, property investment loan, LVR &gt;60% and &lt;=80%</t>
  </si>
  <si>
    <t>C7.12</t>
  </si>
  <si>
    <t>Qualifying lender's mortgage insurance, property investment loan, LVR &gt;80% and &lt;=90%</t>
  </si>
  <si>
    <t>C7.13</t>
  </si>
  <si>
    <t>Qualifying lender's mortgage insurance, property investment loan, LVR &gt;90% and &lt;=100%</t>
  </si>
  <si>
    <t>C7.14</t>
  </si>
  <si>
    <t>Qualifying lender's mortgage insurance, property investment loan, LVR exceeds 100%</t>
  </si>
  <si>
    <t>C7.15</t>
  </si>
  <si>
    <t>No qualifying lender's mortgage insurance, non-property investment loan, LVR &lt;=50%</t>
  </si>
  <si>
    <t>C7.16</t>
  </si>
  <si>
    <t>No qualifying lender's mortgage insurance, non-property investment loan, LVR &gt;50% and &lt;=60%</t>
  </si>
  <si>
    <t>C7.17</t>
  </si>
  <si>
    <t>No qualifying lender's mortgage insurance, non-property investment loan, LVR &gt;60% and &lt;=70%</t>
  </si>
  <si>
    <t>C7.18</t>
  </si>
  <si>
    <t>No qualifying lender's mortgage insurance, non-property investment loan, LVR &gt;70% and &lt;=80%</t>
  </si>
  <si>
    <t>C7.19</t>
  </si>
  <si>
    <t>No qualifying lender's mortgage insurance, non-property investment loan, LVR &gt;80% and &lt;=90%</t>
  </si>
  <si>
    <t>C7.20</t>
  </si>
  <si>
    <t>No qualifying lender's mortgage insurance, non-property investment loan, LVR &gt;90% and &lt;=100%</t>
  </si>
  <si>
    <t>C7.21</t>
  </si>
  <si>
    <t>No qualifying lender's mortgage insurance, non-property investment loan, LVR exceeds 100%</t>
  </si>
  <si>
    <t>C7.22</t>
  </si>
  <si>
    <t>No qualifying lender's mortgage insurance, property investment loan, LVR &lt;= 50%</t>
  </si>
  <si>
    <t>C7.23</t>
  </si>
  <si>
    <t>No qualifying lender's mortgage insurance, property investment loan, LVR &gt;50% and &lt;=60%</t>
  </si>
  <si>
    <t>C7.24</t>
  </si>
  <si>
    <t>No qualifying lender's mortgage insurance, property investment loan, LVR &gt;60% and &lt;=80%</t>
  </si>
  <si>
    <t>C7.25</t>
  </si>
  <si>
    <t>No qualifying lender's mortgage insurance, property investment loan, LVR &gt;80% and &lt;=90%</t>
  </si>
  <si>
    <t>C7.26</t>
  </si>
  <si>
    <t>No qualifying lender's mortgage insurance, property investment loan, LVR &gt;90% and &lt;=100%</t>
  </si>
  <si>
    <t>C7.27</t>
  </si>
  <si>
    <t>C7.28</t>
  </si>
  <si>
    <t>Reverse mortgage  - LVR &lt;30%</t>
  </si>
  <si>
    <t>C7.29</t>
  </si>
  <si>
    <t>Reverse mortgage - LVR &gt;=30 and &lt;=60%</t>
  </si>
  <si>
    <t>C7.30</t>
  </si>
  <si>
    <t>Reverse mortgage - LVR &gt;60% and &lt;=80%</t>
  </si>
  <si>
    <t>C7.31</t>
  </si>
  <si>
    <t>Reverse mortgage - LVR &gt;80%</t>
  </si>
  <si>
    <t>C7.90</t>
  </si>
  <si>
    <t>C8.0</t>
  </si>
  <si>
    <t>Lending to Community Housing Providers</t>
  </si>
  <si>
    <t>C8.1</t>
  </si>
  <si>
    <t>Registered CHP with long-term Crown contract - this maximum risk weight applies regardless of LVR</t>
  </si>
  <si>
    <t>C8.2</t>
  </si>
  <si>
    <t>LVR ≤50% (including those with long-term Crown contract)</t>
  </si>
  <si>
    <t>C8.3</t>
  </si>
  <si>
    <t>LVR &gt;50% and &lt;=60% (including those with long-term Crown contract)</t>
  </si>
  <si>
    <t>C8.4</t>
  </si>
  <si>
    <t>LVR &gt;60% and &lt;=70% (including those with long-term Crown contract)</t>
  </si>
  <si>
    <t>C8.5</t>
  </si>
  <si>
    <t>LVR &gt;70% and &lt;=80% (only applies CHPs with no long-term contract with the Crown)</t>
  </si>
  <si>
    <t>C8.6</t>
  </si>
  <si>
    <t>LVR &gt;80% and &lt;=90% (only applies CHPs with no long-term contract with the Crown)</t>
  </si>
  <si>
    <t>C8.7</t>
  </si>
  <si>
    <t>LVR &gt;90% and &lt;=100% (only applies CHPs with no long-term contract with the Crown)</t>
  </si>
  <si>
    <t>C8.8</t>
  </si>
  <si>
    <t>LVR exceeds 100% (only applies CHPs with no long-term contract with the Crown)</t>
  </si>
  <si>
    <t>C8.90</t>
  </si>
  <si>
    <t>C9.0</t>
  </si>
  <si>
    <t>90 days past due/impaired residential mortgages</t>
  </si>
  <si>
    <t>C9.1</t>
  </si>
  <si>
    <t>Qualifying lender's mortgage insurance, non-property investment loan</t>
  </si>
  <si>
    <t>C9.2</t>
  </si>
  <si>
    <t>Qualifying lender's mortgage insurance, property investment loan</t>
  </si>
  <si>
    <t>C9.3</t>
  </si>
  <si>
    <t>No qualifying lender's mortgage insurance, non-property investment loan</t>
  </si>
  <si>
    <t>C9.4</t>
  </si>
  <si>
    <t>No qualifying lender's mortgage insurance, property investment loan</t>
  </si>
  <si>
    <t>C9.5</t>
  </si>
  <si>
    <t>C9.90</t>
  </si>
  <si>
    <t>C10.0</t>
  </si>
  <si>
    <t>Other 90 days past due / impaired assets</t>
  </si>
  <si>
    <t>C10.1</t>
  </si>
  <si>
    <t>C10.90</t>
  </si>
  <si>
    <t>C11.0</t>
  </si>
  <si>
    <t>New Zealand Business Growth Fund (up to specified cap)</t>
  </si>
  <si>
    <t>C11.1</t>
  </si>
  <si>
    <t>Equity holdings (not deducted from capital) that are publicly traded</t>
  </si>
  <si>
    <t>C11.2</t>
  </si>
  <si>
    <t>All other equity holdings (not deducted from capital)</t>
  </si>
  <si>
    <t>C11.3</t>
  </si>
  <si>
    <t>Other assets</t>
  </si>
  <si>
    <t>C11.4</t>
  </si>
  <si>
    <t>Other assets (Kāinga Whenua loan)</t>
  </si>
  <si>
    <t>C12.0</t>
  </si>
  <si>
    <t>Total on-balance sheet exposures</t>
  </si>
  <si>
    <t>C13.0</t>
  </si>
  <si>
    <t>Off-balance sheet</t>
  </si>
  <si>
    <t>Credit conversion factor</t>
  </si>
  <si>
    <t>Credit equivalent amount</t>
  </si>
  <si>
    <t>Average risk weight
(%)</t>
  </si>
  <si>
    <t>Risk weighted asset</t>
  </si>
  <si>
    <t>Minimum capital requirement</t>
  </si>
  <si>
    <t>C13.1</t>
  </si>
  <si>
    <t>Direct credit substitute</t>
  </si>
  <si>
    <t>C13.2</t>
  </si>
  <si>
    <t>Asset with recourse</t>
  </si>
  <si>
    <t>C13.3</t>
  </si>
  <si>
    <t>Forward asset purchase</t>
  </si>
  <si>
    <t>C13.4</t>
  </si>
  <si>
    <t>Commitment with certain drawdown</t>
  </si>
  <si>
    <t>C13.5</t>
  </si>
  <si>
    <t>Note issuance facility</t>
  </si>
  <si>
    <t>C13.6</t>
  </si>
  <si>
    <t>Revolving underwriting facility</t>
  </si>
  <si>
    <t>C13.7</t>
  </si>
  <si>
    <t>Performance-related contingency</t>
  </si>
  <si>
    <t>C13.8</t>
  </si>
  <si>
    <t>Trade-related contingency</t>
  </si>
  <si>
    <t>C13.9</t>
  </si>
  <si>
    <t>Placement of forward deposits</t>
  </si>
  <si>
    <t>C13.10</t>
  </si>
  <si>
    <t>Undrawn commitments to the Business Growth Fund</t>
  </si>
  <si>
    <t>C13.11</t>
  </si>
  <si>
    <t>Other commitments where original maturity is more than one year</t>
  </si>
  <si>
    <t>C13.12</t>
  </si>
  <si>
    <t>Other commitments where original maturity is less than or equal to one year</t>
  </si>
  <si>
    <t>C13.13</t>
  </si>
  <si>
    <t>Other commitments that cancel automatically when the creditworthiness of the counterparty deteriorates or that can be cancelled unconditionally at any time without prior notice</t>
  </si>
  <si>
    <t>Market related contracts</t>
  </si>
  <si>
    <t>C13.20</t>
  </si>
  <si>
    <t>Foreign exchange contracts</t>
  </si>
  <si>
    <t>C13.21</t>
  </si>
  <si>
    <t>Interest rate contracts</t>
  </si>
  <si>
    <t>C13.22</t>
  </si>
  <si>
    <t>Credit Valuation Adjustment</t>
  </si>
  <si>
    <t>C13.23</t>
  </si>
  <si>
    <t xml:space="preserve">Other </t>
  </si>
  <si>
    <t>C14.0</t>
  </si>
  <si>
    <t>Total off-balance sheet exposures</t>
  </si>
  <si>
    <t>SUMMARY VALIDATION</t>
  </si>
  <si>
    <t xml:space="preserve"> </t>
  </si>
  <si>
    <r>
      <t xml:space="preserve">The section summarises all of the validation checks that have appeared throughout the data collection. Use this to check that the data provided is consistent. If any cells are highlighted </t>
    </r>
    <r>
      <rPr>
        <b/>
        <sz val="11"/>
        <color rgb="FFFF0000"/>
        <rFont val="Segoe UI"/>
        <family val="2"/>
        <scheme val="minor"/>
      </rPr>
      <t>red</t>
    </r>
    <r>
      <rPr>
        <sz val="11"/>
        <rFont val="Segoe UI"/>
        <family val="2"/>
        <scheme val="minor"/>
      </rPr>
      <t xml:space="preserve"> below please check the associated tables before submitting the data. </t>
    </r>
  </si>
  <si>
    <t>Value</t>
  </si>
  <si>
    <t>BPR131 - Off balance sheet exposures</t>
  </si>
  <si>
    <t>C. 12.0</t>
  </si>
  <si>
    <t>Breakdown by counterparty class</t>
  </si>
  <si>
    <t>C. 14.0</t>
  </si>
  <si>
    <t>Breakdown by instrument</t>
  </si>
  <si>
    <t xml:space="preserve">This sheet documents changes made from each version of the data collection to the next. </t>
  </si>
  <si>
    <t>Effective date</t>
  </si>
  <si>
    <t>Version ID</t>
  </si>
  <si>
    <t>V2.0 (2026) Group 3 DRAFT</t>
  </si>
  <si>
    <t>Cover</t>
  </si>
  <si>
    <t>Data collection introduced for Group 3 deposit takers.</t>
  </si>
  <si>
    <t>Dashboard summary</t>
  </si>
  <si>
    <t>A. Capital composition</t>
  </si>
  <si>
    <t>B. Cap instruments &amp; req</t>
  </si>
  <si>
    <t>C. Credit risk sheet (Standardised)</t>
  </si>
  <si>
    <t>Summary validation</t>
  </si>
  <si>
    <t>All licensed G1 and G2 deposit takers</t>
  </si>
  <si>
    <t>ANZSIC</t>
  </si>
  <si>
    <t xml:space="preserve"> NZ licensed Deposit Takers and their parents</t>
  </si>
  <si>
    <t>Classification</t>
  </si>
  <si>
    <t>Standard and Poor's</t>
  </si>
  <si>
    <t>Fitch</t>
  </si>
  <si>
    <t>Moody's</t>
  </si>
  <si>
    <t>Equifax</t>
  </si>
  <si>
    <t>Dates</t>
  </si>
  <si>
    <t>Select from list</t>
  </si>
  <si>
    <t>FSIS Code</t>
  </si>
  <si>
    <t>Agriculture: Dairy farming</t>
  </si>
  <si>
    <t>ANZ - Australia and New Zealand Banking Group Limited (Australia banking group)</t>
  </si>
  <si>
    <t>Non-residents: Financial institutions - banks</t>
  </si>
  <si>
    <t>AAA</t>
  </si>
  <si>
    <t>Aaa</t>
  </si>
  <si>
    <t>ANZ Bank New Zealand Limited</t>
  </si>
  <si>
    <t>ANZ</t>
  </si>
  <si>
    <t xml:space="preserve">Agriculture: Sheep &amp; beef farming &amp; grain farming </t>
  </si>
  <si>
    <t>ANZ - ANZ Bank New Zealand Limited</t>
  </si>
  <si>
    <t>Depository Institutions</t>
  </si>
  <si>
    <t>AA+</t>
  </si>
  <si>
    <t>Aa1</t>
  </si>
  <si>
    <t>Australia and New Zealand Banking Group Limited (B)</t>
  </si>
  <si>
    <t>ANZB</t>
  </si>
  <si>
    <t>Agriculture: Horticulture</t>
  </si>
  <si>
    <t>ANZ - Australia and New Zealand Banking Group Limited (NZ branch)</t>
  </si>
  <si>
    <t>AA</t>
  </si>
  <si>
    <t>Aa2</t>
  </si>
  <si>
    <t>ASB Bank Limited</t>
  </si>
  <si>
    <t>ASB-BK</t>
  </si>
  <si>
    <t>Agriculture: Other agriculture on farm</t>
  </si>
  <si>
    <t>BoB - Bank of Baroda Limited (India banking group)</t>
  </si>
  <si>
    <t>AA-</t>
  </si>
  <si>
    <t>Aa3</t>
  </si>
  <si>
    <t>Bank of Baroda (New Zealand) Limited</t>
  </si>
  <si>
    <t>BARODA</t>
  </si>
  <si>
    <t>Forestry &amp; logging</t>
  </si>
  <si>
    <t>BoB - Bank of Baroda (New Zealand) Limited</t>
  </si>
  <si>
    <t>A+</t>
  </si>
  <si>
    <t>A1</t>
  </si>
  <si>
    <t>Bank of China (New Zealand) Limited</t>
  </si>
  <si>
    <t>BOC</t>
  </si>
  <si>
    <t>Aquaculture, fishing, hunting &amp; trapping</t>
  </si>
  <si>
    <t>BoC - Bank of China Limited (China banking group)</t>
  </si>
  <si>
    <t xml:space="preserve">A </t>
  </si>
  <si>
    <t>A</t>
  </si>
  <si>
    <t>A2</t>
  </si>
  <si>
    <t>Bank of India (New Zealand) Limited</t>
  </si>
  <si>
    <t>BOI-NZ</t>
  </si>
  <si>
    <t>Agriculture, Forestry and Fishing Support Services</t>
  </si>
  <si>
    <t>BoC - Bank of China (New Zealand) Limited</t>
  </si>
  <si>
    <t>A-</t>
  </si>
  <si>
    <t>A3</t>
  </si>
  <si>
    <t>Bank of New Zealand</t>
  </si>
  <si>
    <t>BNZ</t>
  </si>
  <si>
    <t>Mining</t>
  </si>
  <si>
    <t>BoC - Bank of China Limited (NZ branch)</t>
  </si>
  <si>
    <t>BBB+</t>
  </si>
  <si>
    <t>Baa1</t>
  </si>
  <si>
    <t>China Construction Bank (New Zealand) Limited</t>
  </si>
  <si>
    <t>CCB</t>
  </si>
  <si>
    <t>Food product, beverage &amp; tobacco manufacturing</t>
  </si>
  <si>
    <t>BoI - Bank of India (New Zealand) Limited</t>
  </si>
  <si>
    <t>BBB</t>
  </si>
  <si>
    <t>Baa2</t>
  </si>
  <si>
    <t>Citibank N A (B)</t>
  </si>
  <si>
    <t>CITI-BK</t>
  </si>
  <si>
    <t>Textile, leather, clothing &amp; footwear manufacturing</t>
  </si>
  <si>
    <t>BoI - Bank of India Limited (India banking group)</t>
  </si>
  <si>
    <t>BBB-</t>
  </si>
  <si>
    <t>Baa3</t>
  </si>
  <si>
    <t>Commonwealth Bank of Australia (B)</t>
  </si>
  <si>
    <t>CBAB</t>
  </si>
  <si>
    <t>Wood, paper &amp; printing manufacturing</t>
  </si>
  <si>
    <t>BoTMU - The Bank of Tokyo-Mitsubishi UFJ Limited (Japan banking group)</t>
  </si>
  <si>
    <t>BB+</t>
  </si>
  <si>
    <t>Ba1</t>
  </si>
  <si>
    <t>Cooperatieve Rabobank U.A. trading as Rabobank Nederland (B)</t>
  </si>
  <si>
    <t>RABOB</t>
  </si>
  <si>
    <t>Other manufacturing</t>
  </si>
  <si>
    <t>BoTMU - The Bank of Tokyo-Mitsubishi UFJ Limited (NZ branch)</t>
  </si>
  <si>
    <t>BB</t>
  </si>
  <si>
    <t>Ba2</t>
  </si>
  <si>
    <t>Heartland Bank Limited</t>
  </si>
  <si>
    <t>HEART-BK</t>
  </si>
  <si>
    <t>Electricity, gas, water &amp; waste services</t>
  </si>
  <si>
    <t>CBA - Commonwealth Bank of Australia  (Australia banking group)</t>
  </si>
  <si>
    <t>BB-</t>
  </si>
  <si>
    <t>Ba3</t>
  </si>
  <si>
    <t>Heartland Bank Limited - Banking Group</t>
  </si>
  <si>
    <t>HEART-Grp</t>
  </si>
  <si>
    <t>Construction</t>
  </si>
  <si>
    <t>CBA - ASB Bank Limited</t>
  </si>
  <si>
    <t>B+</t>
  </si>
  <si>
    <t>B1</t>
  </si>
  <si>
    <t>Industrial and Commercial Bank of China (New Zealand) Limited</t>
  </si>
  <si>
    <t>ICBC</t>
  </si>
  <si>
    <t>Wholesale trade</t>
  </si>
  <si>
    <t>CBA - Commonwealth Bank of Australia (NZ branch)</t>
  </si>
  <si>
    <t>B</t>
  </si>
  <si>
    <t>B2</t>
  </si>
  <si>
    <t>JPMorgan Chase Bank NA (B)</t>
  </si>
  <si>
    <t>JPMC</t>
  </si>
  <si>
    <t>Retail trade</t>
  </si>
  <si>
    <t>CCB - China Construction Bank Corporation (China banking group)</t>
  </si>
  <si>
    <t>B-</t>
  </si>
  <si>
    <t>B3</t>
  </si>
  <si>
    <t>Kiwibank Limited</t>
  </si>
  <si>
    <t>KIWI</t>
  </si>
  <si>
    <t>Accommodation &amp; food services</t>
  </si>
  <si>
    <t>CCB - China Construction Bank (New Zealand) Limited</t>
  </si>
  <si>
    <t>CCC+</t>
  </si>
  <si>
    <t>CCC</t>
  </si>
  <si>
    <t>Caa1</t>
  </si>
  <si>
    <t>Kookmin Bank (B)</t>
  </si>
  <si>
    <t>KOOK</t>
  </si>
  <si>
    <t>Transport, postal &amp; warehousing</t>
  </si>
  <si>
    <t>CCB - China Construction Bank Corporation (NZ branch)</t>
  </si>
  <si>
    <t>CC</t>
  </si>
  <si>
    <t>Caa2</t>
  </si>
  <si>
    <t>Rabobank New Zealand Limited</t>
  </si>
  <si>
    <t>RABO-NZ</t>
  </si>
  <si>
    <t>Information media &amp; telecommunications</t>
  </si>
  <si>
    <t>CHRISAV - Christian Savings Limited</t>
  </si>
  <si>
    <t>CCC-</t>
  </si>
  <si>
    <t>C</t>
  </si>
  <si>
    <t>Caa3</t>
  </si>
  <si>
    <t>Southland Building Society</t>
  </si>
  <si>
    <t>SBS-Bk</t>
  </si>
  <si>
    <t>Depository institutions</t>
  </si>
  <si>
    <t>CITI - Citigroup Inc (Ultimate holding company)</t>
  </si>
  <si>
    <t>Non-residents: Financial institutions - other</t>
  </si>
  <si>
    <t>RD &amp; D</t>
  </si>
  <si>
    <t>Ca</t>
  </si>
  <si>
    <t>The Bank of Tokyo-Mitsubishi UFJ Limited (B)</t>
  </si>
  <si>
    <t>MUFG</t>
  </si>
  <si>
    <t>Insurance</t>
  </si>
  <si>
    <t>CITI - Citibank N.A. (US banking group)</t>
  </si>
  <si>
    <t>The Co-operative Bank Limited</t>
  </si>
  <si>
    <t>CO-OP</t>
  </si>
  <si>
    <t>Pension funds</t>
  </si>
  <si>
    <t>CITI - Citibank N.A. (NZ branch)</t>
  </si>
  <si>
    <t>D</t>
  </si>
  <si>
    <t>The Hongkong and Shanghai Banking Corporation Limited (B)</t>
  </si>
  <si>
    <t>HSBC</t>
  </si>
  <si>
    <t>Other financial investment funds</t>
  </si>
  <si>
    <t>COOP - The Co-operative Bank Limited</t>
  </si>
  <si>
    <t>TSB Bank Limited</t>
  </si>
  <si>
    <t>TSB</t>
  </si>
  <si>
    <t>All other financial institutions</t>
  </si>
  <si>
    <t>FDIRECT - Finance Direct Limited</t>
  </si>
  <si>
    <t>Westpac Banking Corporation (B)</t>
  </si>
  <si>
    <t>WPACB</t>
  </si>
  <si>
    <t>Rental, hiring &amp; real estate services</t>
  </si>
  <si>
    <t>FIRSTCU - First Credit Union</t>
  </si>
  <si>
    <t>Westpac New Zealand Limited</t>
  </si>
  <si>
    <t>WNZL</t>
  </si>
  <si>
    <t>Professional, scientific &amp; technical services</t>
  </si>
  <si>
    <t>GENFIN - General Finance Limited</t>
  </si>
  <si>
    <t>Administration &amp; support services</t>
  </si>
  <si>
    <t xml:space="preserve">GENFIN - General Capital Limited </t>
  </si>
  <si>
    <t>NZ licensed G1 and G2 deposit takers</t>
  </si>
  <si>
    <t>Central government</t>
  </si>
  <si>
    <t>GOLDBF - Gold Band Finance Limited</t>
  </si>
  <si>
    <t>Local government</t>
  </si>
  <si>
    <t>HEART - Heartland Bank Limited</t>
  </si>
  <si>
    <t>Education &amp; training</t>
  </si>
  <si>
    <t>HEART - Heartland Group Holdings Limited</t>
  </si>
  <si>
    <t>Health care &amp; social assistance</t>
  </si>
  <si>
    <t>HEART - Heartland Bank Limited - Banking Group</t>
  </si>
  <si>
    <t>Arts &amp; recreational services</t>
  </si>
  <si>
    <t>HERET-BS - Heretaunga Building Society</t>
  </si>
  <si>
    <t>Other services</t>
  </si>
  <si>
    <t>HSBC - HSBC Holdings plc (Ultimate holding company)</t>
  </si>
  <si>
    <t>Households - Housing</t>
  </si>
  <si>
    <t>HSBC - The Hongkong and Shanghai Banking Corporation Limited (Hong Kong banking group)</t>
  </si>
  <si>
    <t>Households - Other</t>
  </si>
  <si>
    <t>HSBC - The Hongkong and Shanghai Banking Corporation Limited (NZ branch)</t>
  </si>
  <si>
    <t xml:space="preserve">Non-residents: Financial institutions abroad </t>
  </si>
  <si>
    <t>ICBC - Industrial and Commercial Bank of China Limited (China banking group)</t>
  </si>
  <si>
    <t xml:space="preserve">Non-residents: Sovereign abroad </t>
  </si>
  <si>
    <t>ICBC - Industrial and Commercial Bank of China (New Zealand) Limited</t>
  </si>
  <si>
    <t>Non-residents: Non-financial business abroad</t>
  </si>
  <si>
    <t>ICBC - Industrial and Commercial Bank of China Limited (NZ branch)</t>
  </si>
  <si>
    <t xml:space="preserve">Non-residents: Other abroad </t>
  </si>
  <si>
    <t>JPM - JPMorgan Chase Bank N.A. (US banking group)</t>
  </si>
  <si>
    <t>Not elsewhere included</t>
  </si>
  <si>
    <t>JPM - JPMorgan Chase Bank N.A. (NZ branch)</t>
  </si>
  <si>
    <t xml:space="preserve">KBK - Kookmin Bank (Korea banking group) </t>
  </si>
  <si>
    <t>KBK - Kookmin Bank (Auckland branch)</t>
  </si>
  <si>
    <t>LIBFIN - Liberty Financial Limited</t>
  </si>
  <si>
    <t>LIBFIN - Liberty Financial Proprietary Limited (Australia)</t>
  </si>
  <si>
    <t>LIBFIN - Liberty Financial Group Limited (Australia)</t>
  </si>
  <si>
    <t>LIBFIN - Vesta Funding BV (Netherlands)</t>
  </si>
  <si>
    <t>NZ licensed G3 deposit takers</t>
  </si>
  <si>
    <t>LIBFIN - Hestia Holdings BV (Netherlands)</t>
  </si>
  <si>
    <t>MCF - Mutual Credit Finance Limited</t>
  </si>
  <si>
    <t xml:space="preserve">MCF - MCF Holdings Limited </t>
  </si>
  <si>
    <t xml:space="preserve">MCF - Petro Tec Services Limited </t>
  </si>
  <si>
    <t>Christian Savings Limited</t>
  </si>
  <si>
    <t>CHRISAV</t>
  </si>
  <si>
    <t xml:space="preserve">MCF - Xcel Equities Limited </t>
  </si>
  <si>
    <t>Finance Direct Limited</t>
  </si>
  <si>
    <t>FDIRECT</t>
  </si>
  <si>
    <t>NAB - National Australia Bank (Australia banking group)</t>
  </si>
  <si>
    <t>First Credit Union</t>
  </si>
  <si>
    <t>FIRSTCU</t>
  </si>
  <si>
    <t>NAB - Bank of New Zealand</t>
  </si>
  <si>
    <t>General Finance Limited</t>
  </si>
  <si>
    <t>GENFIN</t>
  </si>
  <si>
    <t>NELSON-BS - Nelson Building Society</t>
  </si>
  <si>
    <t>Gold Band Finance Limited</t>
  </si>
  <si>
    <t>GOLDBF</t>
  </si>
  <si>
    <t>CROWN - The Crown</t>
  </si>
  <si>
    <t>Public administration and safety (excl. LA)</t>
  </si>
  <si>
    <t>Heretaunga Building Society</t>
  </si>
  <si>
    <t>HERET-BS</t>
  </si>
  <si>
    <t>CROWN - Kiwi Group Capital Limited</t>
  </si>
  <si>
    <t>All other Financial Institutions</t>
  </si>
  <si>
    <t>Liberty Financial Limited</t>
  </si>
  <si>
    <t>LIBFIN</t>
  </si>
  <si>
    <t>CROWN - Kiwibank Limited</t>
  </si>
  <si>
    <t>Mutual Credit Finance Limited</t>
  </si>
  <si>
    <t>MCF</t>
  </si>
  <si>
    <t>POLICECU - Police and Families Credit Union</t>
  </si>
  <si>
    <t>Nelson Building Society</t>
  </si>
  <si>
    <t>NELSON-BS</t>
  </si>
  <si>
    <t>Rabo - Cooperatieve Rabobank U.A. (Netherlands banking group)</t>
  </si>
  <si>
    <t>Police and Families Credit Union</t>
  </si>
  <si>
    <t>POLICECU</t>
  </si>
  <si>
    <t>Rabo - Cooperatieve Rabobank U.A. (NZ branch)</t>
  </si>
  <si>
    <t>Unity Credit Union</t>
  </si>
  <si>
    <t>UNITYCU</t>
  </si>
  <si>
    <t>Rabo - Rabobank New Zealand Limited</t>
  </si>
  <si>
    <t>Wairarapa Building Society</t>
  </si>
  <si>
    <t>WAIRA-BS</t>
  </si>
  <si>
    <t>SBS - Southland Building Society</t>
  </si>
  <si>
    <t>Welcome Limited</t>
  </si>
  <si>
    <t>WELCOME</t>
  </si>
  <si>
    <t>TSB - TSB Group Limited</t>
  </si>
  <si>
    <t>Xceda Finance Limited</t>
  </si>
  <si>
    <t>XCEDAFIN</t>
  </si>
  <si>
    <t>TSB - TSB Bank Limited</t>
  </si>
  <si>
    <t>UNITYCU - Unity Credit Union</t>
  </si>
  <si>
    <t>WAIRA-BS - Wairarapa Building Society</t>
  </si>
  <si>
    <t>Overseas deposit takers (Branches) G1 and G2</t>
  </si>
  <si>
    <t>WAIRA-BS - WBS Charitable Trust</t>
  </si>
  <si>
    <t>WBC - Westpac Banking Corporation (Australia banking group)</t>
  </si>
  <si>
    <t>WBC - Westpac Banking Corporation (NZ branch)</t>
  </si>
  <si>
    <t>WBC - Westpac New Zealand Limited</t>
  </si>
  <si>
    <t>WEL - Welcome Limited</t>
  </si>
  <si>
    <t>WEL - Navilluso Holdings Limited</t>
  </si>
  <si>
    <t>XCEDAFIN - Xceda Finance Limited</t>
  </si>
  <si>
    <t>XCEDAFIN - Xceda Capital Group Limited</t>
  </si>
  <si>
    <t>RBNZ Admin (Automated Load Facility)</t>
  </si>
  <si>
    <t>Please do not make changes to this sheet.</t>
  </si>
  <si>
    <t>Code</t>
  </si>
  <si>
    <t>Name</t>
  </si>
  <si>
    <t>Respondent</t>
  </si>
  <si>
    <t>Period</t>
  </si>
  <si>
    <t>Collection 1</t>
  </si>
  <si>
    <t xml:space="preserve">CAS-Q     </t>
  </si>
  <si>
    <t>Capital Satellite</t>
  </si>
  <si>
    <t>Collection 2</t>
  </si>
  <si>
    <t>Collection 3</t>
  </si>
  <si>
    <t>Collection 4</t>
  </si>
  <si>
    <t>Collection 5</t>
  </si>
  <si>
    <t>Collection 6</t>
  </si>
  <si>
    <t>Collection 7</t>
  </si>
  <si>
    <t>Collection 8</t>
  </si>
  <si>
    <t>Collection 9</t>
  </si>
  <si>
    <t>Collection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</si>
</sst>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1409]d\ mmmm\ yyyy;@"/>
    <numFmt numFmtId="168" formatCode="#,##0.000"/>
    <numFmt numFmtId="169" formatCode="#,##0.0"/>
  </numFmts>
  <fonts count="92">
    <font>
      <sz val="11"/>
      <color theme="1"/>
      <name val="Arial"/>
      <family val="2"/>
    </font>
    <font>
      <sz val="11"/>
      <color theme="1"/>
      <name val="Segoe UI"/>
      <family val="2"/>
      <scheme val="minor"/>
    </font>
    <font>
      <sz val="11"/>
      <color theme="1"/>
      <name val="Segoe UI"/>
      <family val="2"/>
      <scheme val="minor"/>
    </font>
    <font>
      <sz val="11"/>
      <color theme="1"/>
      <name val="Segoe UI"/>
      <family val="2"/>
      <scheme val="minor"/>
    </font>
    <font>
      <sz val="10"/>
      <color theme="1"/>
      <name val="Arial"/>
      <family val="2"/>
    </font>
    <font>
      <b/>
      <sz val="10"/>
      <color theme="1"/>
      <name val="Arial"/>
      <family val="2"/>
    </font>
    <font>
      <sz val="11"/>
      <name val="Arial"/>
      <family val="2"/>
    </font>
    <font>
      <sz val="11"/>
      <color theme="1"/>
      <name val="Arial"/>
      <family val="2"/>
    </font>
    <font>
      <sz val="10"/>
      <name val="Arial"/>
      <family val="2"/>
    </font>
    <font>
      <sz val="11"/>
      <color theme="1"/>
      <name val="Segoe UI"/>
      <family val="2"/>
      <scheme val="minor"/>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12"/>
      <name val="Frutiger 45 Light"/>
      <family val="2"/>
    </font>
    <font>
      <i/>
      <sz val="12"/>
      <name val="Frutiger 45 Light"/>
      <family val="2"/>
    </font>
    <font>
      <sz val="11"/>
      <color indexed="8"/>
      <name val="Calibri"/>
      <family val="2"/>
    </font>
    <font>
      <b/>
      <sz val="12"/>
      <color indexed="9"/>
      <name val="Times New Roman"/>
      <family val="1"/>
    </font>
    <font>
      <b/>
      <sz val="14"/>
      <name val="Frutiger 87ExtraBlackCn"/>
      <family val="2"/>
    </font>
    <font>
      <b/>
      <sz val="12"/>
      <name val="Frutiger 45 Light"/>
      <family val="2"/>
    </font>
    <font>
      <sz val="10"/>
      <name val="Frutiger"/>
    </font>
    <font>
      <sz val="9"/>
      <color indexed="81"/>
      <name val="Tahoma"/>
      <family val="2"/>
    </font>
    <font>
      <sz val="18"/>
      <color theme="1"/>
      <name val="Arial"/>
      <family val="2"/>
    </font>
    <font>
      <u/>
      <sz val="11"/>
      <color theme="10"/>
      <name val="Calibri"/>
      <family val="2"/>
    </font>
    <font>
      <sz val="10"/>
      <color theme="1"/>
      <name val="Segoe UI"/>
      <family val="2"/>
      <scheme val="minor"/>
    </font>
    <font>
      <sz val="11"/>
      <color theme="1"/>
      <name val="Arial Mäori"/>
      <family val="2"/>
    </font>
    <font>
      <b/>
      <sz val="11"/>
      <color rgb="FFFF0000"/>
      <name val="Arial"/>
      <family val="2"/>
    </font>
    <font>
      <sz val="8"/>
      <color theme="1"/>
      <name val="Arial"/>
      <family val="2"/>
    </font>
    <font>
      <sz val="11"/>
      <color rgb="FFFF0000"/>
      <name val="Segoe UI"/>
      <family val="2"/>
      <scheme val="minor"/>
    </font>
    <font>
      <b/>
      <sz val="11"/>
      <color theme="1"/>
      <name val="Segoe UI"/>
      <family val="2"/>
      <scheme val="minor"/>
    </font>
    <font>
      <sz val="11"/>
      <color theme="0"/>
      <name val="Segoe UI"/>
      <family val="2"/>
      <scheme val="minor"/>
    </font>
    <font>
      <b/>
      <sz val="24"/>
      <color theme="1"/>
      <name val="Segoe UI"/>
      <family val="2"/>
      <scheme val="minor"/>
    </font>
    <font>
      <b/>
      <sz val="3"/>
      <color theme="1"/>
      <name val="Segoe UI"/>
      <family val="2"/>
      <scheme val="minor"/>
    </font>
    <font>
      <b/>
      <sz val="12"/>
      <color theme="1"/>
      <name val="Segoe UI"/>
      <family val="2"/>
      <scheme val="minor"/>
    </font>
    <font>
      <u/>
      <sz val="12"/>
      <color indexed="12"/>
      <name val="Segoe UI"/>
      <family val="2"/>
      <scheme val="minor"/>
    </font>
    <font>
      <sz val="12"/>
      <color rgb="FF0000FF"/>
      <name val="Segoe UI"/>
      <family val="2"/>
      <scheme val="minor"/>
    </font>
    <font>
      <b/>
      <sz val="28"/>
      <color rgb="FFED1164"/>
      <name val="Segoe UI"/>
      <family val="2"/>
      <scheme val="minor"/>
    </font>
    <font>
      <sz val="14"/>
      <color theme="1"/>
      <name val="Segoe UI Emoji"/>
      <family val="2"/>
    </font>
    <font>
      <sz val="11"/>
      <color rgb="FF000000"/>
      <name val="Segoe UI"/>
      <family val="2"/>
      <scheme val="minor"/>
    </font>
    <font>
      <b/>
      <sz val="18"/>
      <color rgb="FFFFFFFF"/>
      <name val="Segoe UI"/>
      <family val="2"/>
      <scheme val="minor"/>
    </font>
    <font>
      <sz val="18"/>
      <color rgb="FF000000"/>
      <name val="Segoe UI"/>
      <family val="2"/>
      <scheme val="minor"/>
    </font>
    <font>
      <b/>
      <sz val="11"/>
      <color rgb="FFFFFFFF"/>
      <name val="Segoe UI"/>
      <family val="2"/>
      <scheme val="minor"/>
    </font>
    <font>
      <b/>
      <sz val="11"/>
      <name val="Segoe UI"/>
      <family val="2"/>
      <scheme val="minor"/>
    </font>
    <font>
      <sz val="11"/>
      <name val="Segoe UI"/>
      <family val="2"/>
      <scheme val="minor"/>
    </font>
    <font>
      <u/>
      <sz val="11"/>
      <color indexed="12"/>
      <name val="Segoe UI"/>
      <family val="2"/>
      <scheme val="minor"/>
    </font>
    <font>
      <u/>
      <sz val="11"/>
      <color rgb="FFFF0000"/>
      <name val="Segoe UI"/>
      <family val="2"/>
      <scheme val="minor"/>
    </font>
    <font>
      <b/>
      <sz val="11"/>
      <color rgb="FF000000"/>
      <name val="Segoe UI"/>
      <family val="2"/>
      <scheme val="minor"/>
    </font>
    <font>
      <b/>
      <sz val="11"/>
      <color indexed="8"/>
      <name val="Segoe UI"/>
      <family val="2"/>
      <scheme val="minor"/>
    </font>
    <font>
      <sz val="11"/>
      <color indexed="8"/>
      <name val="Segoe UI"/>
      <family val="2"/>
      <scheme val="minor"/>
    </font>
    <font>
      <b/>
      <sz val="18"/>
      <color theme="0"/>
      <name val="Segoe UI"/>
      <family val="2"/>
      <scheme val="minor"/>
    </font>
    <font>
      <sz val="18"/>
      <color theme="0"/>
      <name val="Segoe UI"/>
      <family val="2"/>
      <scheme val="minor"/>
    </font>
    <font>
      <b/>
      <i/>
      <sz val="11"/>
      <color theme="1"/>
      <name val="Segoe UI"/>
      <family val="2"/>
      <scheme val="minor"/>
    </font>
    <font>
      <i/>
      <sz val="11"/>
      <color theme="1"/>
      <name val="Segoe UI"/>
      <family val="2"/>
      <scheme val="minor"/>
    </font>
    <font>
      <b/>
      <sz val="11"/>
      <color rgb="FFFF0000"/>
      <name val="Segoe UI"/>
      <family val="2"/>
      <scheme val="minor"/>
    </font>
    <font>
      <b/>
      <i/>
      <sz val="11"/>
      <color rgb="FFFF0000"/>
      <name val="Segoe UI"/>
      <family val="2"/>
      <scheme val="minor"/>
    </font>
    <font>
      <sz val="9"/>
      <name val="Segoe UI"/>
      <family val="2"/>
      <scheme val="minor"/>
    </font>
    <font>
      <b/>
      <sz val="14"/>
      <color theme="1"/>
      <name val="Segoe UI"/>
      <family val="2"/>
      <scheme val="minor"/>
    </font>
    <font>
      <b/>
      <sz val="14"/>
      <color theme="0"/>
      <name val="Segoe UI"/>
      <family val="2"/>
      <scheme val="minor"/>
    </font>
    <font>
      <b/>
      <sz val="14"/>
      <name val="Segoe UI"/>
      <family val="2"/>
      <scheme val="minor"/>
    </font>
    <font>
      <b/>
      <sz val="16"/>
      <color theme="0"/>
      <name val="Segoe UI"/>
      <family val="2"/>
      <scheme val="minor"/>
    </font>
    <font>
      <u/>
      <sz val="11"/>
      <color theme="1"/>
      <name val="Segoe UI"/>
      <family val="2"/>
      <scheme val="minor"/>
    </font>
    <font>
      <b/>
      <i/>
      <sz val="11"/>
      <name val="Segoe UI"/>
      <family val="2"/>
      <scheme val="minor"/>
    </font>
    <font>
      <i/>
      <sz val="11"/>
      <name val="Segoe UI"/>
      <family val="2"/>
      <scheme val="minor"/>
    </font>
    <font>
      <u/>
      <sz val="11"/>
      <color rgb="FF0000FF"/>
      <name val="Segoe UI"/>
      <family val="2"/>
      <scheme val="minor"/>
    </font>
    <font>
      <sz val="8"/>
      <name val="Segoe UI"/>
      <family val="2"/>
      <scheme val="minor"/>
    </font>
    <font>
      <b/>
      <sz val="10"/>
      <name val="Segoe UI"/>
      <family val="2"/>
      <scheme val="minor"/>
    </font>
    <font>
      <sz val="10"/>
      <name val="Segoe UI"/>
      <family val="2"/>
      <scheme val="minor"/>
    </font>
    <font>
      <b/>
      <sz val="10"/>
      <color theme="1"/>
      <name val="Segoe UI"/>
      <family val="2"/>
      <scheme val="minor"/>
    </font>
    <font>
      <b/>
      <sz val="10"/>
      <name val="Arial"/>
      <family val="2"/>
    </font>
    <font>
      <sz val="8"/>
      <name val="Arial"/>
      <family val="2"/>
    </font>
    <font>
      <sz val="8"/>
      <color theme="1"/>
      <name val="Segoe UI"/>
      <family val="2"/>
    </font>
    <font>
      <sz val="11"/>
      <color rgb="FFFF0000"/>
      <name val="Arial"/>
      <family val="2"/>
    </font>
    <font>
      <b/>
      <sz val="11"/>
      <color rgb="FF7030A0"/>
      <name val="Segoe UI"/>
      <family val="2"/>
      <scheme val="minor"/>
    </font>
    <font>
      <sz val="12"/>
      <color rgb="FF000000"/>
      <name val="Segoe UI"/>
      <scheme val="minor"/>
    </font>
    <font>
      <sz val="12"/>
      <color rgb="FF000000"/>
      <name val="Segoe UI"/>
      <family val="2"/>
      <scheme val="minor"/>
    </font>
    <font>
      <b/>
      <sz val="12"/>
      <color rgb="FF000000"/>
      <name val="Segoe UI"/>
      <family val="2"/>
      <scheme val="minor"/>
    </font>
    <font>
      <i/>
      <sz val="11"/>
      <color rgb="FF000000"/>
      <name val="Segoe UI"/>
      <family val="2"/>
      <scheme val="minor"/>
    </font>
    <font>
      <b/>
      <i/>
      <sz val="11"/>
      <color rgb="FF000000"/>
      <name val="Segoe UI"/>
      <family val="2"/>
      <scheme val="minor"/>
    </font>
    <font>
      <b/>
      <sz val="14"/>
      <color rgb="FF000000"/>
      <name val="Segoe UI"/>
      <family val="2"/>
      <scheme val="minor"/>
    </font>
    <font>
      <sz val="11"/>
      <color rgb="FF000000"/>
      <name val="Arial"/>
      <family val="2"/>
    </font>
    <font>
      <i/>
      <sz val="12"/>
      <color rgb="FF000000"/>
      <name val="Segoe UI"/>
      <family val="2"/>
      <scheme val="minor"/>
    </font>
    <font>
      <i/>
      <sz val="10"/>
      <name val="Segoe UI Semibold"/>
    </font>
    <font>
      <i/>
      <sz val="10"/>
      <color rgb="FF000000"/>
      <name val="Segoe UI Semibold"/>
    </font>
    <font>
      <i/>
      <sz val="10"/>
      <color rgb="FFFF0000"/>
      <name val="Segoe UI Semibold"/>
    </font>
    <font>
      <sz val="11"/>
      <color rgb="FF000000"/>
      <name val="Segoe UI"/>
      <family val="2"/>
    </font>
    <font>
      <b/>
      <sz val="11"/>
      <color rgb="FF000000"/>
      <name val="Segoe UI"/>
      <family val="2"/>
    </font>
    <font>
      <sz val="11"/>
      <name val="Segoe UI"/>
      <family val="2"/>
    </font>
    <font>
      <sz val="11"/>
      <color theme="1"/>
      <name val="Segoe UI"/>
      <scheme val="minor"/>
    </font>
    <font>
      <sz val="12"/>
      <color theme="1"/>
      <name val="Segoe UI"/>
      <scheme val="minor"/>
    </font>
    <font>
      <b/>
      <strike/>
      <sz val="11"/>
      <color rgb="FF000000"/>
      <name val="Segoe UI"/>
      <family val="2"/>
    </font>
    <font>
      <b/>
      <i/>
      <strike/>
      <sz val="11"/>
      <color rgb="FF000000"/>
      <name val="Segoe UI"/>
      <family val="2"/>
    </font>
    <font>
      <b/>
      <i/>
      <sz val="11"/>
      <color rgb="FF000000"/>
      <name val="Segoe UI"/>
      <family val="2"/>
    </font>
  </fonts>
  <fills count="17">
    <fill>
      <patternFill patternType="none"/>
    </fill>
    <fill>
      <patternFill patternType="gray125"/>
    </fill>
    <fill>
      <patternFill patternType="solid">
        <fgColor theme="0" tint="-0.14999847407452621"/>
        <bgColor indexed="64"/>
      </patternFill>
    </fill>
    <fill>
      <patternFill patternType="solid">
        <fgColor rgb="FFE6E6E6"/>
        <bgColor indexed="64"/>
      </patternFill>
    </fill>
    <fill>
      <patternFill patternType="solid">
        <fgColor theme="0"/>
        <bgColor indexed="64"/>
      </patternFill>
    </fill>
    <fill>
      <patternFill patternType="solid">
        <fgColor rgb="FFBFBFBF"/>
        <bgColor indexed="64"/>
      </patternFill>
    </fill>
    <fill>
      <patternFill patternType="solid">
        <fgColor indexed="48"/>
        <bgColor indexed="64"/>
      </patternFill>
    </fill>
    <fill>
      <patternFill patternType="solid">
        <fgColor theme="0" tint="-0.249977111117893"/>
        <bgColor indexed="64"/>
      </patternFill>
    </fill>
    <fill>
      <patternFill patternType="solid">
        <fgColor rgb="FFF6F5EE"/>
        <bgColor indexed="64"/>
      </patternFill>
    </fill>
    <fill>
      <patternFill patternType="solid">
        <fgColor rgb="FFF6F5EE"/>
        <bgColor rgb="FF000000"/>
      </patternFill>
    </fill>
    <fill>
      <patternFill patternType="solid">
        <fgColor rgb="FFED1164"/>
        <bgColor indexed="64"/>
      </patternFill>
    </fill>
    <fill>
      <patternFill patternType="solid">
        <fgColor rgb="FFEEF3AF"/>
        <bgColor indexed="64"/>
      </patternFill>
    </fill>
    <fill>
      <patternFill patternType="solid">
        <fgColor theme="0" tint="-0.14999847407452621"/>
        <bgColor rgb="FF000000"/>
      </patternFill>
    </fill>
    <fill>
      <patternFill patternType="solid">
        <fgColor rgb="FFED1164"/>
        <bgColor rgb="FF000000"/>
      </patternFill>
    </fill>
    <fill>
      <patternFill patternType="solid">
        <fgColor theme="2"/>
        <bgColor indexed="64"/>
      </patternFill>
    </fill>
    <fill>
      <patternFill patternType="solid">
        <fgColor theme="7" tint="0.59999389629810485"/>
        <bgColor indexed="64"/>
      </patternFill>
    </fill>
    <fill>
      <patternFill patternType="solid">
        <fgColor rgb="FFFFFF00"/>
        <bgColor indexed="64"/>
      </patternFill>
    </fill>
  </fills>
  <borders count="17">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5">
    <xf numFmtId="0" fontId="0" fillId="0" borderId="0"/>
    <xf numFmtId="0" fontId="8" fillId="0" borderId="0"/>
    <xf numFmtId="0" fontId="9" fillId="0" borderId="0"/>
    <xf numFmtId="9" fontId="7" fillId="0" borderId="0" applyFont="0" applyFill="0" applyBorder="0" applyAlignment="0" applyProtection="0"/>
    <xf numFmtId="0" fontId="9" fillId="0" borderId="0"/>
    <xf numFmtId="0" fontId="13" fillId="0" borderId="0" applyNumberFormat="0" applyFill="0" applyBorder="0" applyAlignment="0" applyProtection="0">
      <alignment vertical="top"/>
      <protection locked="0"/>
    </xf>
    <xf numFmtId="0" fontId="14" fillId="0" borderId="2">
      <alignment horizontal="left" wrapText="1" indent="2"/>
    </xf>
    <xf numFmtId="0" fontId="15" fillId="0" borderId="0">
      <alignment wrapText="1"/>
    </xf>
    <xf numFmtId="165" fontId="16" fillId="0" borderId="0" applyFont="0" applyFill="0" applyBorder="0" applyAlignment="0" applyProtection="0"/>
    <xf numFmtId="164" fontId="9" fillId="0" borderId="0" applyFont="0" applyFill="0" applyBorder="0" applyAlignment="0" applyProtection="0"/>
    <xf numFmtId="0" fontId="8" fillId="0" borderId="0">
      <alignment horizontal="left" indent="2"/>
    </xf>
    <xf numFmtId="0" fontId="17" fillId="6" borderId="0">
      <alignment horizontal="center" vertical="top"/>
    </xf>
    <xf numFmtId="0" fontId="18" fillId="0" borderId="0"/>
    <xf numFmtId="0" fontId="8" fillId="0" borderId="0"/>
    <xf numFmtId="0" fontId="8" fillId="0" borderId="0"/>
    <xf numFmtId="0" fontId="8" fillId="0" borderId="0"/>
    <xf numFmtId="0" fontId="7" fillId="0" borderId="0"/>
    <xf numFmtId="0" fontId="7" fillId="0" borderId="0"/>
    <xf numFmtId="0" fontId="7" fillId="0" borderId="0"/>
    <xf numFmtId="9" fontId="9" fillId="0" borderId="0" applyFont="0" applyFill="0" applyBorder="0" applyAlignment="0" applyProtection="0"/>
    <xf numFmtId="9" fontId="8" fillId="0" borderId="0" applyFont="0" applyFill="0" applyBorder="0" applyAlignment="0" applyProtection="0"/>
    <xf numFmtId="0" fontId="19" fillId="0" borderId="15">
      <alignment vertical="center" wrapText="1"/>
    </xf>
    <xf numFmtId="0" fontId="20" fillId="0" borderId="16">
      <alignment horizontal="center"/>
    </xf>
    <xf numFmtId="0" fontId="8" fillId="0" borderId="0"/>
    <xf numFmtId="0" fontId="23"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8" fillId="0" borderId="0"/>
    <xf numFmtId="0" fontId="24" fillId="0" borderId="0"/>
    <xf numFmtId="0" fontId="9" fillId="0" borderId="0"/>
    <xf numFmtId="0" fontId="3" fillId="0" borderId="0"/>
    <xf numFmtId="0" fontId="2" fillId="0" borderId="0"/>
    <xf numFmtId="0" fontId="2" fillId="0" borderId="0"/>
  </cellStyleXfs>
  <cellXfs count="432">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9" fillId="0" borderId="0" xfId="4"/>
    <xf numFmtId="0" fontId="22" fillId="0" borderId="0" xfId="0" applyFont="1" applyAlignment="1">
      <alignment vertical="center"/>
    </xf>
    <xf numFmtId="0" fontId="8" fillId="0" borderId="0" xfId="29"/>
    <xf numFmtId="0" fontId="4" fillId="0" borderId="0" xfId="29" applyFont="1"/>
    <xf numFmtId="0" fontId="7" fillId="0" borderId="0" xfId="4" applyFont="1"/>
    <xf numFmtId="0" fontId="8" fillId="0" borderId="0" xfId="29" applyAlignment="1">
      <alignment horizontal="right"/>
    </xf>
    <xf numFmtId="0" fontId="9" fillId="0" borderId="0" xfId="4" applyAlignment="1">
      <alignment horizontal="left" indent="1"/>
    </xf>
    <xf numFmtId="0" fontId="0" fillId="0" borderId="0" xfId="0" applyAlignment="1">
      <alignment horizontal="left" vertical="center"/>
    </xf>
    <xf numFmtId="0" fontId="6" fillId="0" borderId="0" xfId="1" applyFont="1"/>
    <xf numFmtId="0" fontId="25" fillId="0" borderId="0" xfId="4" applyFont="1" applyAlignment="1" applyProtection="1">
      <alignment vertical="center"/>
      <protection locked="0"/>
    </xf>
    <xf numFmtId="0" fontId="25" fillId="0" borderId="0" xfId="4" applyFont="1" applyAlignment="1" applyProtection="1">
      <alignment horizontal="left" vertical="center"/>
      <protection locked="0"/>
    </xf>
    <xf numFmtId="0" fontId="0" fillId="0" borderId="0" xfId="0" applyAlignment="1">
      <alignment horizontal="left" wrapText="1"/>
    </xf>
    <xf numFmtId="0" fontId="27" fillId="0" borderId="0" xfId="0" applyFont="1" applyAlignment="1">
      <alignment horizontal="left" wrapText="1"/>
    </xf>
    <xf numFmtId="0" fontId="0" fillId="4" borderId="0" xfId="0" applyFill="1" applyAlignment="1">
      <alignment vertical="center"/>
    </xf>
    <xf numFmtId="166" fontId="26" fillId="0" borderId="0" xfId="0" applyNumberFormat="1" applyFont="1" applyAlignment="1">
      <alignment vertical="center"/>
    </xf>
    <xf numFmtId="0" fontId="0" fillId="4" borderId="0" xfId="0" applyFill="1"/>
    <xf numFmtId="166" fontId="26" fillId="4" borderId="0" xfId="0" applyNumberFormat="1" applyFont="1" applyFill="1" applyAlignment="1">
      <alignment vertical="center"/>
    </xf>
    <xf numFmtId="0" fontId="11" fillId="8" borderId="0" xfId="1" applyFont="1" applyFill="1" applyProtection="1">
      <protection locked="0"/>
    </xf>
    <xf numFmtId="0" fontId="33" fillId="8" borderId="0" xfId="1" applyFont="1" applyFill="1" applyAlignment="1" applyProtection="1">
      <alignment vertical="center"/>
      <protection locked="0"/>
    </xf>
    <xf numFmtId="0" fontId="11" fillId="8" borderId="0" xfId="1" applyFont="1" applyFill="1" applyAlignment="1" applyProtection="1">
      <alignment vertical="center" wrapText="1"/>
      <protection locked="0"/>
    </xf>
    <xf numFmtId="0" fontId="37" fillId="8" borderId="0" xfId="32" applyFont="1" applyFill="1" applyAlignment="1">
      <alignment horizontal="center" vertical="center"/>
    </xf>
    <xf numFmtId="0" fontId="38" fillId="9" borderId="0" xfId="4" applyFont="1" applyFill="1" applyAlignment="1" applyProtection="1">
      <alignment vertical="center"/>
      <protection locked="0"/>
    </xf>
    <xf numFmtId="0" fontId="38" fillId="9" borderId="0" xfId="4" applyFont="1" applyFill="1"/>
    <xf numFmtId="0" fontId="38" fillId="9" borderId="0" xfId="4" applyFont="1" applyFill="1" applyAlignment="1">
      <alignment horizontal="left" indent="1"/>
    </xf>
    <xf numFmtId="0" fontId="38" fillId="9" borderId="0" xfId="4" applyFont="1" applyFill="1" applyProtection="1">
      <protection locked="0"/>
    </xf>
    <xf numFmtId="0" fontId="38" fillId="9" borderId="0" xfId="4" applyFont="1" applyFill="1" applyAlignment="1">
      <alignment horizontal="left" vertical="center"/>
    </xf>
    <xf numFmtId="0" fontId="43" fillId="9" borderId="0" xfId="4" applyFont="1" applyFill="1" applyAlignment="1">
      <alignment horizontal="left" vertical="center"/>
    </xf>
    <xf numFmtId="49" fontId="38" fillId="9" borderId="0" xfId="4" applyNumberFormat="1" applyFont="1" applyFill="1" applyAlignment="1">
      <alignment vertical="top"/>
    </xf>
    <xf numFmtId="49" fontId="38" fillId="9" borderId="0" xfId="4" applyNumberFormat="1" applyFont="1" applyFill="1" applyAlignment="1">
      <alignment horizontal="left" vertical="top" indent="2"/>
    </xf>
    <xf numFmtId="49" fontId="38" fillId="9" borderId="0" xfId="4" applyNumberFormat="1" applyFont="1" applyFill="1" applyAlignment="1">
      <alignment horizontal="left" vertical="top"/>
    </xf>
    <xf numFmtId="49" fontId="38" fillId="9" borderId="0" xfId="4" applyNumberFormat="1" applyFont="1" applyFill="1" applyAlignment="1">
      <alignment horizontal="left" vertical="top" indent="3"/>
    </xf>
    <xf numFmtId="49" fontId="38" fillId="9" borderId="0" xfId="4" applyNumberFormat="1" applyFont="1" applyFill="1" applyAlignment="1">
      <alignment vertical="center"/>
    </xf>
    <xf numFmtId="0" fontId="43" fillId="9" borderId="0" xfId="4" applyFont="1" applyFill="1" applyAlignment="1">
      <alignment horizontal="left"/>
    </xf>
    <xf numFmtId="49" fontId="38" fillId="9" borderId="0" xfId="4" applyNumberFormat="1" applyFont="1" applyFill="1" applyAlignment="1">
      <alignment horizontal="left" vertical="top" indent="1"/>
    </xf>
    <xf numFmtId="0" fontId="42" fillId="9" borderId="0" xfId="4" applyFont="1" applyFill="1" applyAlignment="1">
      <alignment horizontal="left" vertical="center" indent="1"/>
    </xf>
    <xf numFmtId="0" fontId="46" fillId="9" borderId="0" xfId="4" applyFont="1" applyFill="1" applyAlignment="1">
      <alignment vertical="center" wrapText="1"/>
    </xf>
    <xf numFmtId="0" fontId="46" fillId="9" borderId="0" xfId="4" applyFont="1" applyFill="1" applyAlignment="1">
      <alignment horizontal="left" vertical="center" wrapText="1" indent="1"/>
    </xf>
    <xf numFmtId="0" fontId="38" fillId="9" borderId="0" xfId="4" applyFont="1" applyFill="1" applyAlignment="1">
      <alignment vertical="center" wrapText="1"/>
    </xf>
    <xf numFmtId="49" fontId="38" fillId="9" borderId="0" xfId="4" applyNumberFormat="1" applyFont="1" applyFill="1" applyAlignment="1">
      <alignment horizontal="left" vertical="top" wrapText="1"/>
    </xf>
    <xf numFmtId="49" fontId="38" fillId="9" borderId="0" xfId="4" applyNumberFormat="1" applyFont="1" applyFill="1" applyAlignment="1">
      <alignment horizontal="left" vertical="top" wrapText="1" indent="1"/>
    </xf>
    <xf numFmtId="0" fontId="38" fillId="9" borderId="0" xfId="4" applyFont="1" applyFill="1" applyAlignment="1">
      <alignment horizontal="left" vertical="center" indent="1"/>
    </xf>
    <xf numFmtId="0" fontId="46" fillId="9" borderId="0" xfId="4" applyFont="1" applyFill="1" applyAlignment="1">
      <alignment horizontal="right" vertical="center" wrapText="1"/>
    </xf>
    <xf numFmtId="0" fontId="38" fillId="9" borderId="0" xfId="4" applyFont="1" applyFill="1" applyAlignment="1">
      <alignment wrapText="1"/>
    </xf>
    <xf numFmtId="0" fontId="46" fillId="9" borderId="0" xfId="4" applyFont="1" applyFill="1"/>
    <xf numFmtId="0" fontId="38" fillId="9" borderId="0" xfId="4" applyFont="1" applyFill="1" applyAlignment="1">
      <alignment horizontal="left" vertical="center" wrapText="1" indent="1"/>
    </xf>
    <xf numFmtId="0" fontId="38" fillId="9" borderId="0" xfId="4" applyFont="1" applyFill="1" applyAlignment="1" applyProtection="1">
      <alignment vertical="center" wrapText="1"/>
      <protection locked="0"/>
    </xf>
    <xf numFmtId="0" fontId="46" fillId="9" borderId="0" xfId="4" applyFont="1" applyFill="1" applyAlignment="1" applyProtection="1">
      <alignment vertical="center" wrapText="1"/>
      <protection locked="0"/>
    </xf>
    <xf numFmtId="0" fontId="38" fillId="9" borderId="0" xfId="4" applyFont="1" applyFill="1" applyAlignment="1">
      <alignment vertical="top" wrapText="1"/>
    </xf>
    <xf numFmtId="0" fontId="38" fillId="9" borderId="0" xfId="4" applyFont="1" applyFill="1" applyAlignment="1" applyProtection="1">
      <alignment vertical="top" wrapText="1"/>
      <protection locked="0"/>
    </xf>
    <xf numFmtId="0" fontId="44" fillId="9" borderId="0" xfId="5" applyFont="1" applyFill="1" applyBorder="1" applyAlignment="1" applyProtection="1">
      <alignment vertical="center"/>
    </xf>
    <xf numFmtId="0" fontId="38" fillId="9" borderId="0" xfId="4" applyFont="1" applyFill="1" applyAlignment="1">
      <alignment horizontal="left" vertical="center" wrapText="1"/>
    </xf>
    <xf numFmtId="0" fontId="43" fillId="9" borderId="0" xfId="4" applyFont="1" applyFill="1" applyAlignment="1">
      <alignment vertical="center"/>
    </xf>
    <xf numFmtId="0" fontId="43" fillId="9" borderId="0" xfId="4" applyFont="1" applyFill="1"/>
    <xf numFmtId="0" fontId="42" fillId="9" borderId="0" xfId="4" applyFont="1" applyFill="1" applyAlignment="1">
      <alignment horizontal="center" vertical="center"/>
    </xf>
    <xf numFmtId="0" fontId="43" fillId="8" borderId="0" xfId="4" applyFont="1" applyFill="1"/>
    <xf numFmtId="0" fontId="43" fillId="0" borderId="0" xfId="4" applyFont="1"/>
    <xf numFmtId="0" fontId="39" fillId="9" borderId="0" xfId="4" applyFont="1" applyFill="1" applyAlignment="1">
      <alignment horizontal="left" vertical="center"/>
    </xf>
    <xf numFmtId="0" fontId="40" fillId="9" borderId="0" xfId="4" applyFont="1" applyFill="1" applyAlignment="1">
      <alignment horizontal="left" vertical="center"/>
    </xf>
    <xf numFmtId="0" fontId="42" fillId="9" borderId="0" xfId="4" applyFont="1" applyFill="1" applyAlignment="1">
      <alignment vertical="center"/>
    </xf>
    <xf numFmtId="0" fontId="38" fillId="0" borderId="3" xfId="4" applyFont="1" applyBorder="1" applyAlignment="1" applyProtection="1">
      <alignment horizontal="center" vertical="center" wrapText="1"/>
      <protection locked="0"/>
    </xf>
    <xf numFmtId="10" fontId="42" fillId="5" borderId="3" xfId="3" applyNumberFormat="1" applyFont="1" applyFill="1" applyBorder="1" applyAlignment="1" applyProtection="1">
      <alignment horizontal="right" vertical="center"/>
    </xf>
    <xf numFmtId="168" fontId="42" fillId="5" borderId="3" xfId="0" applyNumberFormat="1" applyFont="1" applyFill="1" applyBorder="1" applyAlignment="1">
      <alignment vertical="center"/>
    </xf>
    <xf numFmtId="0" fontId="29" fillId="8" borderId="7" xfId="0" applyFont="1" applyFill="1" applyBorder="1" applyAlignment="1">
      <alignment vertical="center"/>
    </xf>
    <xf numFmtId="0" fontId="43" fillId="8" borderId="7" xfId="0" applyFont="1" applyFill="1" applyBorder="1" applyAlignment="1">
      <alignment vertical="center"/>
    </xf>
    <xf numFmtId="0" fontId="49" fillId="8" borderId="0" xfId="0" applyFont="1" applyFill="1" applyAlignment="1">
      <alignment horizontal="left" vertical="center"/>
    </xf>
    <xf numFmtId="0" fontId="50" fillId="8" borderId="0" xfId="0" applyFont="1" applyFill="1" applyAlignment="1">
      <alignment vertical="center"/>
    </xf>
    <xf numFmtId="0" fontId="51" fillId="8" borderId="0" xfId="0" applyFont="1" applyFill="1" applyAlignment="1">
      <alignment vertical="center"/>
    </xf>
    <xf numFmtId="0" fontId="29" fillId="8" borderId="0" xfId="0" applyFont="1" applyFill="1" applyAlignment="1">
      <alignment horizontal="left" vertical="center"/>
    </xf>
    <xf numFmtId="0" fontId="29" fillId="8" borderId="5" xfId="0" applyFont="1" applyFill="1" applyBorder="1" applyAlignment="1">
      <alignment vertical="center" wrapText="1"/>
    </xf>
    <xf numFmtId="0" fontId="51" fillId="8" borderId="1" xfId="0" applyFont="1" applyFill="1" applyBorder="1" applyAlignment="1">
      <alignment horizontal="center" vertical="center" wrapText="1"/>
    </xf>
    <xf numFmtId="0" fontId="51" fillId="8" borderId="1" xfId="0" applyFont="1" applyFill="1" applyBorder="1" applyAlignment="1">
      <alignment vertical="center" wrapText="1"/>
    </xf>
    <xf numFmtId="0" fontId="51" fillId="8" borderId="6" xfId="0" applyFont="1" applyFill="1" applyBorder="1" applyAlignment="1">
      <alignment horizontal="center" vertical="center" wrapText="1"/>
    </xf>
    <xf numFmtId="0" fontId="52" fillId="8" borderId="0" xfId="0" applyFont="1" applyFill="1" applyAlignment="1">
      <alignment horizontal="right" vertical="center" wrapText="1"/>
    </xf>
    <xf numFmtId="0" fontId="51" fillId="8" borderId="7" xfId="0" applyFont="1" applyFill="1" applyBorder="1" applyAlignment="1">
      <alignment vertical="center" wrapText="1"/>
    </xf>
    <xf numFmtId="0" fontId="51" fillId="8" borderId="0" xfId="0" applyFont="1" applyFill="1" applyAlignment="1">
      <alignment horizontal="center" vertical="center" wrapText="1"/>
    </xf>
    <xf numFmtId="0" fontId="29" fillId="8" borderId="0" xfId="0" applyFont="1" applyFill="1" applyAlignment="1">
      <alignment horizontal="center" vertical="center" wrapText="1"/>
    </xf>
    <xf numFmtId="0" fontId="29" fillId="8" borderId="0" xfId="0" applyFont="1" applyFill="1" applyAlignment="1">
      <alignment horizontal="right" vertical="center" wrapText="1"/>
    </xf>
    <xf numFmtId="0" fontId="43" fillId="8" borderId="0" xfId="0" applyFont="1" applyFill="1" applyAlignment="1">
      <alignment horizontal="left" vertical="center"/>
    </xf>
    <xf numFmtId="0" fontId="43" fillId="8" borderId="7" xfId="0" applyFont="1" applyFill="1" applyBorder="1" applyAlignment="1">
      <alignment vertical="center" wrapText="1"/>
    </xf>
    <xf numFmtId="0" fontId="53" fillId="8" borderId="0" xfId="0" applyFont="1" applyFill="1" applyAlignment="1">
      <alignment vertical="center"/>
    </xf>
    <xf numFmtId="0" fontId="29" fillId="8" borderId="8" xfId="0" applyFont="1" applyFill="1" applyBorder="1" applyAlignment="1">
      <alignment horizontal="center" vertical="center" wrapText="1"/>
    </xf>
    <xf numFmtId="0" fontId="29" fillId="8" borderId="0" xfId="0" applyFont="1" applyFill="1" applyAlignment="1">
      <alignment horizontal="justify" vertical="center" wrapText="1"/>
    </xf>
    <xf numFmtId="0" fontId="51" fillId="8" borderId="12" xfId="0" applyFont="1" applyFill="1" applyBorder="1" applyAlignment="1">
      <alignment vertical="center" wrapText="1"/>
    </xf>
    <xf numFmtId="0" fontId="51" fillId="8" borderId="2" xfId="0" applyFont="1" applyFill="1" applyBorder="1" applyAlignment="1">
      <alignment horizontal="center" vertical="center" wrapText="1"/>
    </xf>
    <xf numFmtId="0" fontId="29" fillId="8" borderId="2" xfId="0" applyFont="1" applyFill="1" applyBorder="1" applyAlignment="1">
      <alignment vertical="center" wrapText="1"/>
    </xf>
    <xf numFmtId="0" fontId="29" fillId="8" borderId="0" xfId="0" applyFont="1" applyFill="1" applyAlignment="1">
      <alignment vertical="center" wrapText="1"/>
    </xf>
    <xf numFmtId="0" fontId="51" fillId="8" borderId="0" xfId="0" applyFont="1" applyFill="1" applyAlignment="1">
      <alignment vertical="center" wrapText="1"/>
    </xf>
    <xf numFmtId="0" fontId="54" fillId="8" borderId="0" xfId="0" applyFont="1" applyFill="1" applyAlignment="1">
      <alignment vertical="center" wrapText="1"/>
    </xf>
    <xf numFmtId="0" fontId="53" fillId="8" borderId="0" xfId="0" applyFont="1" applyFill="1" applyAlignment="1">
      <alignment vertical="center" wrapText="1"/>
    </xf>
    <xf numFmtId="0" fontId="42" fillId="8" borderId="1" xfId="0" applyFont="1" applyFill="1" applyBorder="1" applyAlignment="1">
      <alignment horizontal="center" vertical="center" wrapText="1"/>
    </xf>
    <xf numFmtId="0" fontId="43" fillId="8" borderId="6" xfId="0" applyFont="1" applyFill="1" applyBorder="1" applyAlignment="1">
      <alignment vertical="center"/>
    </xf>
    <xf numFmtId="0" fontId="43" fillId="8" borderId="5" xfId="0" applyFont="1" applyFill="1" applyBorder="1" applyAlignment="1">
      <alignment vertical="center" wrapText="1"/>
    </xf>
    <xf numFmtId="0" fontId="43" fillId="8" borderId="0" xfId="0" applyFont="1" applyFill="1" applyAlignment="1">
      <alignment vertical="center" wrapText="1"/>
    </xf>
    <xf numFmtId="0" fontId="42" fillId="8" borderId="0" xfId="0" applyFont="1" applyFill="1" applyAlignment="1">
      <alignment horizontal="center" vertical="center" wrapText="1"/>
    </xf>
    <xf numFmtId="0" fontId="43" fillId="8" borderId="8" xfId="0" applyFont="1" applyFill="1" applyBorder="1" applyAlignment="1">
      <alignment vertical="center"/>
    </xf>
    <xf numFmtId="0" fontId="43" fillId="8" borderId="0" xfId="0" applyFont="1" applyFill="1" applyAlignment="1">
      <alignment vertical="center"/>
    </xf>
    <xf numFmtId="9" fontId="43" fillId="8" borderId="8" xfId="3" applyFont="1" applyFill="1" applyBorder="1" applyAlignment="1">
      <alignment vertical="center"/>
    </xf>
    <xf numFmtId="0" fontId="43" fillId="8" borderId="2" xfId="0" applyFont="1" applyFill="1" applyBorder="1" applyAlignment="1">
      <alignment vertical="center" wrapText="1"/>
    </xf>
    <xf numFmtId="0" fontId="43" fillId="8" borderId="8" xfId="0" applyFont="1" applyFill="1" applyBorder="1" applyAlignment="1">
      <alignment vertical="center" wrapText="1"/>
    </xf>
    <xf numFmtId="0" fontId="43" fillId="8" borderId="12" xfId="0" applyFont="1" applyFill="1" applyBorder="1" applyAlignment="1">
      <alignment vertical="center" wrapText="1"/>
    </xf>
    <xf numFmtId="0" fontId="56" fillId="8" borderId="3" xfId="0" applyFont="1" applyFill="1" applyBorder="1" applyAlignment="1">
      <alignment horizontal="center" vertical="center" wrapText="1"/>
    </xf>
    <xf numFmtId="0" fontId="56" fillId="2" borderId="3" xfId="0" applyFont="1" applyFill="1" applyBorder="1" applyAlignment="1">
      <alignment horizontal="center" vertical="center" wrapText="1"/>
    </xf>
    <xf numFmtId="0" fontId="56" fillId="2" borderId="6" xfId="0" applyFont="1" applyFill="1" applyBorder="1" applyAlignment="1">
      <alignment horizontal="center" vertical="center" wrapText="1"/>
    </xf>
    <xf numFmtId="0" fontId="56" fillId="2" borderId="3" xfId="0" applyFont="1" applyFill="1" applyBorder="1" applyAlignment="1">
      <alignment horizontal="center" vertical="center"/>
    </xf>
    <xf numFmtId="0" fontId="59" fillId="10" borderId="5" xfId="0" applyFont="1" applyFill="1" applyBorder="1" applyAlignment="1">
      <alignment horizontal="left" vertical="center" wrapText="1"/>
    </xf>
    <xf numFmtId="168" fontId="43" fillId="0" borderId="3" xfId="0" applyNumberFormat="1" applyFont="1" applyBorder="1" applyAlignment="1" applyProtection="1">
      <alignment horizontal="right" vertical="center" wrapText="1"/>
      <protection locked="0"/>
    </xf>
    <xf numFmtId="168" fontId="42" fillId="7" borderId="3" xfId="0" applyNumberFormat="1" applyFont="1" applyFill="1" applyBorder="1" applyAlignment="1">
      <alignment vertical="center"/>
    </xf>
    <xf numFmtId="168" fontId="43" fillId="7" borderId="3" xfId="0" applyNumberFormat="1" applyFont="1" applyFill="1" applyBorder="1" applyAlignment="1">
      <alignment horizontal="right" vertical="center" wrapText="1"/>
    </xf>
    <xf numFmtId="10" fontId="43" fillId="7" borderId="3" xfId="3" applyNumberFormat="1" applyFont="1" applyFill="1" applyBorder="1" applyAlignment="1">
      <alignment horizontal="right" vertical="center" wrapText="1"/>
    </xf>
    <xf numFmtId="10" fontId="43" fillId="7" borderId="3" xfId="3" applyNumberFormat="1" applyFont="1" applyFill="1" applyBorder="1" applyAlignment="1" applyProtection="1">
      <alignment horizontal="right" wrapText="1"/>
    </xf>
    <xf numFmtId="10" fontId="43" fillId="0" borderId="3" xfId="3" applyNumberFormat="1" applyFont="1" applyFill="1" applyBorder="1" applyAlignment="1" applyProtection="1">
      <alignment horizontal="right" wrapText="1"/>
      <protection locked="0"/>
    </xf>
    <xf numFmtId="168" fontId="43" fillId="11" borderId="3" xfId="0" applyNumberFormat="1" applyFont="1" applyFill="1" applyBorder="1" applyAlignment="1">
      <alignment horizontal="right" vertical="center" wrapText="1"/>
    </xf>
    <xf numFmtId="0" fontId="58" fillId="2" borderId="3" xfId="0" applyFont="1" applyFill="1" applyBorder="1" applyAlignment="1">
      <alignment horizontal="center" vertical="center" wrapText="1"/>
    </xf>
    <xf numFmtId="0" fontId="58" fillId="2" borderId="9" xfId="0" applyFont="1" applyFill="1" applyBorder="1" applyAlignment="1">
      <alignment vertical="center" wrapText="1"/>
    </xf>
    <xf numFmtId="0" fontId="56" fillId="2" borderId="9" xfId="0" applyFont="1" applyFill="1" applyBorder="1" applyAlignment="1">
      <alignment vertical="center" wrapText="1"/>
    </xf>
    <xf numFmtId="0" fontId="56" fillId="10" borderId="11" xfId="0" applyFont="1" applyFill="1" applyBorder="1" applyAlignment="1">
      <alignment vertical="center" wrapText="1"/>
    </xf>
    <xf numFmtId="0" fontId="59" fillId="10" borderId="13" xfId="0" applyFont="1" applyFill="1" applyBorder="1" applyAlignment="1">
      <alignment vertical="center" wrapText="1"/>
    </xf>
    <xf numFmtId="0" fontId="30" fillId="8" borderId="0" xfId="0" applyFont="1" applyFill="1" applyAlignment="1">
      <alignment vertical="center"/>
    </xf>
    <xf numFmtId="166" fontId="29" fillId="8" borderId="0" xfId="0" applyNumberFormat="1" applyFont="1" applyFill="1" applyAlignment="1">
      <alignment vertical="center"/>
    </xf>
    <xf numFmtId="166" fontId="60" fillId="8" borderId="0" xfId="0" applyNumberFormat="1" applyFont="1" applyFill="1" applyAlignment="1">
      <alignment vertical="center"/>
    </xf>
    <xf numFmtId="166" fontId="53" fillId="8" borderId="0" xfId="0" applyNumberFormat="1" applyFont="1" applyFill="1" applyAlignment="1">
      <alignment vertical="center"/>
    </xf>
    <xf numFmtId="0" fontId="60" fillId="8" borderId="0" xfId="0" applyFont="1" applyFill="1" applyAlignment="1">
      <alignment vertical="center"/>
    </xf>
    <xf numFmtId="166" fontId="43" fillId="8" borderId="0" xfId="0" applyNumberFormat="1" applyFont="1" applyFill="1" applyAlignment="1">
      <alignment vertical="center"/>
    </xf>
    <xf numFmtId="0" fontId="42" fillId="8" borderId="0" xfId="0" applyFont="1" applyFill="1" applyAlignment="1">
      <alignment vertical="center"/>
    </xf>
    <xf numFmtId="166" fontId="56" fillId="2" borderId="3" xfId="0" applyNumberFormat="1" applyFont="1" applyFill="1" applyBorder="1" applyAlignment="1">
      <alignment horizontal="center" vertical="center" wrapText="1"/>
    </xf>
    <xf numFmtId="166" fontId="11" fillId="8" borderId="1" xfId="0" applyNumberFormat="1" applyFont="1" applyFill="1" applyBorder="1" applyAlignment="1">
      <alignment horizontal="center" vertical="center" wrapText="1"/>
    </xf>
    <xf numFmtId="168" fontId="42" fillId="7" borderId="3" xfId="0" applyNumberFormat="1" applyFont="1" applyFill="1" applyBorder="1" applyAlignment="1">
      <alignment horizontal="right" wrapText="1"/>
    </xf>
    <xf numFmtId="168" fontId="43" fillId="7" borderId="3" xfId="0" applyNumberFormat="1" applyFont="1" applyFill="1" applyBorder="1" applyAlignment="1">
      <alignment vertical="center"/>
    </xf>
    <xf numFmtId="168" fontId="43" fillId="11" borderId="3" xfId="0" applyNumberFormat="1" applyFont="1" applyFill="1" applyBorder="1" applyAlignment="1">
      <alignment vertical="center"/>
    </xf>
    <xf numFmtId="168" fontId="43" fillId="0" borderId="3" xfId="0" applyNumberFormat="1" applyFont="1" applyBorder="1" applyAlignment="1" applyProtection="1">
      <alignment horizontal="right" wrapText="1"/>
      <protection locked="0"/>
    </xf>
    <xf numFmtId="14" fontId="43" fillId="0" borderId="3" xfId="0" applyNumberFormat="1" applyFont="1" applyBorder="1" applyAlignment="1" applyProtection="1">
      <alignment horizontal="right" wrapText="1"/>
      <protection locked="0"/>
    </xf>
    <xf numFmtId="166" fontId="56" fillId="8" borderId="0" xfId="0" applyNumberFormat="1" applyFont="1" applyFill="1" applyAlignment="1">
      <alignment vertical="center"/>
    </xf>
    <xf numFmtId="168" fontId="43" fillId="7" borderId="3" xfId="0" applyNumberFormat="1" applyFont="1" applyFill="1" applyBorder="1" applyAlignment="1">
      <alignment horizontal="right" wrapText="1"/>
    </xf>
    <xf numFmtId="166" fontId="58" fillId="8" borderId="0" xfId="0" applyNumberFormat="1" applyFont="1" applyFill="1" applyAlignment="1">
      <alignment vertical="center" wrapText="1"/>
    </xf>
    <xf numFmtId="166" fontId="58" fillId="2" borderId="13" xfId="0" applyNumberFormat="1" applyFont="1" applyFill="1" applyBorder="1" applyAlignment="1">
      <alignment horizontal="center" vertical="center" wrapText="1"/>
    </xf>
    <xf numFmtId="166" fontId="58" fillId="2" borderId="3" xfId="0" applyNumberFormat="1" applyFont="1" applyFill="1" applyBorder="1" applyAlignment="1">
      <alignment horizontal="center" vertical="center" wrapText="1"/>
    </xf>
    <xf numFmtId="0" fontId="59" fillId="10" borderId="0" xfId="0" applyFont="1" applyFill="1" applyAlignment="1">
      <alignment vertical="center"/>
    </xf>
    <xf numFmtId="0" fontId="43" fillId="10" borderId="0" xfId="0" applyFont="1" applyFill="1" applyAlignment="1">
      <alignment vertical="center"/>
    </xf>
    <xf numFmtId="0" fontId="28" fillId="0" borderId="0" xfId="0" applyFont="1" applyAlignment="1">
      <alignment vertical="center"/>
    </xf>
    <xf numFmtId="166" fontId="30" fillId="8" borderId="0" xfId="0" applyNumberFormat="1" applyFont="1" applyFill="1" applyAlignment="1">
      <alignment vertical="center"/>
    </xf>
    <xf numFmtId="166" fontId="29" fillId="8" borderId="11" xfId="0" applyNumberFormat="1" applyFont="1" applyFill="1" applyBorder="1" applyAlignment="1">
      <alignment vertical="center"/>
    </xf>
    <xf numFmtId="166" fontId="29" fillId="8" borderId="6" xfId="0" applyNumberFormat="1" applyFont="1" applyFill="1" applyBorder="1" applyAlignment="1">
      <alignment vertical="center"/>
    </xf>
    <xf numFmtId="166" fontId="56" fillId="2" borderId="12" xfId="0" applyNumberFormat="1" applyFont="1" applyFill="1" applyBorder="1" applyAlignment="1">
      <alignment horizontal="center" vertical="center" wrapText="1"/>
    </xf>
    <xf numFmtId="166" fontId="56" fillId="2" borderId="14" xfId="0" applyNumberFormat="1" applyFont="1" applyFill="1" applyBorder="1" applyAlignment="1">
      <alignment horizontal="center" vertical="center" wrapText="1"/>
    </xf>
    <xf numFmtId="166" fontId="57" fillId="10" borderId="0" xfId="0" applyNumberFormat="1" applyFont="1" applyFill="1" applyAlignment="1">
      <alignment horizontal="center" vertical="center"/>
    </xf>
    <xf numFmtId="10" fontId="43" fillId="0" borderId="3" xfId="0" applyNumberFormat="1" applyFont="1" applyBorder="1" applyAlignment="1" applyProtection="1">
      <alignment horizontal="right" vertical="center" wrapText="1"/>
      <protection locked="0"/>
    </xf>
    <xf numFmtId="166" fontId="28" fillId="8" borderId="0" xfId="0" applyNumberFormat="1" applyFont="1" applyFill="1" applyAlignment="1">
      <alignment vertical="center"/>
    </xf>
    <xf numFmtId="0" fontId="61" fillId="9" borderId="0" xfId="23" applyFont="1" applyFill="1" applyAlignment="1">
      <alignment vertical="center"/>
    </xf>
    <xf numFmtId="0" fontId="43" fillId="9" borderId="0" xfId="23" applyFont="1" applyFill="1" applyAlignment="1">
      <alignment vertical="center"/>
    </xf>
    <xf numFmtId="0" fontId="62" fillId="9" borderId="0" xfId="23" applyFont="1" applyFill="1" applyAlignment="1">
      <alignment horizontal="left" vertical="center"/>
    </xf>
    <xf numFmtId="0" fontId="43" fillId="9" borderId="0" xfId="23" applyFont="1" applyFill="1" applyAlignment="1">
      <alignment horizontal="center" vertical="center" wrapText="1"/>
    </xf>
    <xf numFmtId="0" fontId="42" fillId="9" borderId="0" xfId="23" applyFont="1" applyFill="1" applyAlignment="1">
      <alignment vertical="center"/>
    </xf>
    <xf numFmtId="0" fontId="43" fillId="9" borderId="0" xfId="23" applyFont="1" applyFill="1" applyAlignment="1">
      <alignment vertical="center" wrapText="1"/>
    </xf>
    <xf numFmtId="0" fontId="43" fillId="9" borderId="0" xfId="23" applyFont="1" applyFill="1" applyAlignment="1">
      <alignment horizontal="left" vertical="center"/>
    </xf>
    <xf numFmtId="0" fontId="42" fillId="9" borderId="0" xfId="23" applyFont="1" applyFill="1" applyAlignment="1">
      <alignment horizontal="left" vertical="center"/>
    </xf>
    <xf numFmtId="0" fontId="28" fillId="9" borderId="0" xfId="23" applyFont="1" applyFill="1" applyAlignment="1">
      <alignment vertical="top" wrapText="1"/>
    </xf>
    <xf numFmtId="169" fontId="43" fillId="9" borderId="3" xfId="23" applyNumberFormat="1" applyFont="1" applyFill="1" applyBorder="1" applyAlignment="1">
      <alignment vertical="center"/>
    </xf>
    <xf numFmtId="0" fontId="58" fillId="12" borderId="3" xfId="23" applyFont="1" applyFill="1" applyBorder="1" applyAlignment="1">
      <alignment horizontal="center" vertical="center"/>
    </xf>
    <xf numFmtId="0" fontId="43" fillId="9" borderId="7" xfId="23" applyFont="1" applyFill="1" applyBorder="1" applyAlignment="1">
      <alignment horizontal="left" vertical="center" indent="1"/>
    </xf>
    <xf numFmtId="0" fontId="43" fillId="9" borderId="12" xfId="23" applyFont="1" applyFill="1" applyBorder="1" applyAlignment="1">
      <alignment horizontal="left" vertical="center" indent="1"/>
    </xf>
    <xf numFmtId="0" fontId="43" fillId="9" borderId="2" xfId="23" applyFont="1" applyFill="1" applyBorder="1" applyAlignment="1">
      <alignment horizontal="left" vertical="center"/>
    </xf>
    <xf numFmtId="0" fontId="42" fillId="9" borderId="7" xfId="23" applyFont="1" applyFill="1" applyBorder="1" applyAlignment="1">
      <alignment horizontal="left" vertical="center"/>
    </xf>
    <xf numFmtId="0" fontId="43" fillId="9" borderId="5" xfId="23" applyFont="1" applyFill="1" applyBorder="1" applyAlignment="1">
      <alignment horizontal="left" vertical="center"/>
    </xf>
    <xf numFmtId="0" fontId="63" fillId="9" borderId="6" xfId="5" applyFont="1" applyFill="1" applyBorder="1" applyAlignment="1" applyProtection="1">
      <alignment horizontal="left" vertical="center"/>
    </xf>
    <xf numFmtId="0" fontId="42" fillId="9" borderId="3" xfId="23" applyFont="1" applyFill="1" applyBorder="1" applyAlignment="1">
      <alignment horizontal="left" wrapText="1"/>
    </xf>
    <xf numFmtId="0" fontId="64" fillId="9" borderId="3" xfId="23" applyFont="1" applyFill="1" applyBorder="1" applyAlignment="1">
      <alignment horizontal="left" vertical="top" wrapText="1"/>
    </xf>
    <xf numFmtId="0" fontId="43" fillId="9" borderId="3" xfId="23" applyFont="1" applyFill="1" applyBorder="1" applyAlignment="1">
      <alignment horizontal="left" vertical="top" wrapText="1"/>
    </xf>
    <xf numFmtId="15" fontId="43" fillId="9" borderId="3" xfId="23" applyNumberFormat="1" applyFont="1" applyFill="1" applyBorder="1" applyAlignment="1">
      <alignment horizontal="left" vertical="top" wrapText="1"/>
    </xf>
    <xf numFmtId="0" fontId="43" fillId="13" borderId="0" xfId="23" applyFont="1" applyFill="1" applyAlignment="1">
      <alignment horizontal="center" vertical="center" wrapText="1"/>
    </xf>
    <xf numFmtId="0" fontId="65" fillId="0" borderId="0" xfId="23" applyFont="1"/>
    <xf numFmtId="0" fontId="66" fillId="0" borderId="0" xfId="23" applyFont="1"/>
    <xf numFmtId="0" fontId="66" fillId="0" borderId="0" xfId="29" applyFont="1"/>
    <xf numFmtId="0" fontId="67" fillId="0" borderId="0" xfId="29" applyFont="1"/>
    <xf numFmtId="0" fontId="66" fillId="3" borderId="0" xfId="29" applyFont="1" applyFill="1" applyAlignment="1">
      <alignment horizontal="left"/>
    </xf>
    <xf numFmtId="0" fontId="24" fillId="0" borderId="0" xfId="30"/>
    <xf numFmtId="0" fontId="24" fillId="0" borderId="0" xfId="29" applyFont="1"/>
    <xf numFmtId="0" fontId="67" fillId="0" borderId="0" xfId="30" applyFont="1"/>
    <xf numFmtId="0" fontId="65" fillId="0" borderId="0" xfId="29" applyFont="1"/>
    <xf numFmtId="0" fontId="65" fillId="0" borderId="0" xfId="29" applyFont="1" applyAlignment="1">
      <alignment horizontal="right"/>
    </xf>
    <xf numFmtId="167" fontId="66" fillId="0" borderId="0" xfId="29" applyNumberFormat="1" applyFont="1" applyAlignment="1">
      <alignment horizontal="right"/>
    </xf>
    <xf numFmtId="0" fontId="66" fillId="0" borderId="0" xfId="29" applyFont="1" applyAlignment="1">
      <alignment horizontal="right"/>
    </xf>
    <xf numFmtId="0" fontId="29" fillId="0" borderId="0" xfId="4" applyFont="1"/>
    <xf numFmtId="0" fontId="67" fillId="0" borderId="0" xfId="4" applyFont="1" applyAlignment="1">
      <alignment horizontal="center"/>
    </xf>
    <xf numFmtId="0" fontId="68" fillId="0" borderId="0" xfId="29" applyFont="1"/>
    <xf numFmtId="0" fontId="11" fillId="8" borderId="0" xfId="33" applyFont="1" applyFill="1"/>
    <xf numFmtId="0" fontId="11" fillId="8" borderId="0" xfId="33" applyFont="1" applyFill="1" applyAlignment="1">
      <alignment horizontal="right"/>
    </xf>
    <xf numFmtId="0" fontId="2" fillId="0" borderId="0" xfId="33"/>
    <xf numFmtId="0" fontId="31" fillId="8" borderId="0" xfId="33" applyFont="1" applyFill="1" applyAlignment="1">
      <alignment horizontal="center"/>
    </xf>
    <xf numFmtId="0" fontId="10" fillId="8" borderId="0" xfId="33" applyFont="1" applyFill="1"/>
    <xf numFmtId="0" fontId="32" fillId="8" borderId="0" xfId="33" applyFont="1" applyFill="1" applyAlignment="1">
      <alignment horizontal="center"/>
    </xf>
    <xf numFmtId="0" fontId="10" fillId="0" borderId="0" xfId="33" applyFont="1"/>
    <xf numFmtId="0" fontId="33" fillId="8" borderId="0" xfId="33" applyFont="1" applyFill="1" applyAlignment="1">
      <alignment horizontal="center"/>
    </xf>
    <xf numFmtId="0" fontId="11" fillId="0" borderId="0" xfId="33" applyFont="1"/>
    <xf numFmtId="0" fontId="11" fillId="8" borderId="0" xfId="33" applyFont="1" applyFill="1" applyAlignment="1">
      <alignment vertical="center"/>
    </xf>
    <xf numFmtId="0" fontId="24" fillId="8" borderId="0" xfId="33" applyFont="1" applyFill="1" applyAlignment="1">
      <alignment vertical="center"/>
    </xf>
    <xf numFmtId="0" fontId="24" fillId="8" borderId="0" xfId="33" applyFont="1" applyFill="1" applyAlignment="1">
      <alignment vertical="center" wrapText="1"/>
    </xf>
    <xf numFmtId="0" fontId="24" fillId="8" borderId="0" xfId="33" applyFont="1" applyFill="1"/>
    <xf numFmtId="0" fontId="33" fillId="8" borderId="0" xfId="33" applyFont="1" applyFill="1" applyAlignment="1">
      <alignment vertical="center"/>
    </xf>
    <xf numFmtId="0" fontId="33" fillId="8" borderId="0" xfId="33" applyFont="1" applyFill="1"/>
    <xf numFmtId="0" fontId="37" fillId="8" borderId="0" xfId="34" applyFont="1" applyFill="1" applyAlignment="1">
      <alignment horizontal="center" vertical="center"/>
    </xf>
    <xf numFmtId="0" fontId="37" fillId="8" borderId="0" xfId="34" applyFont="1" applyFill="1" applyAlignment="1">
      <alignment vertical="center"/>
    </xf>
    <xf numFmtId="0" fontId="12" fillId="0" borderId="0" xfId="33" applyFont="1"/>
    <xf numFmtId="0" fontId="70" fillId="14" borderId="3" xfId="0" applyFont="1" applyFill="1" applyBorder="1" applyAlignment="1">
      <alignment horizontal="left" vertical="top" wrapText="1"/>
    </xf>
    <xf numFmtId="0" fontId="71" fillId="0" borderId="0" xfId="0" applyFont="1" applyAlignment="1">
      <alignment vertical="center"/>
    </xf>
    <xf numFmtId="0" fontId="70" fillId="14" borderId="3" xfId="0" applyFont="1" applyFill="1" applyBorder="1" applyAlignment="1">
      <alignment horizontal="justify" vertical="center"/>
    </xf>
    <xf numFmtId="0" fontId="72" fillId="8" borderId="0" xfId="0" applyFont="1" applyFill="1" applyAlignment="1">
      <alignment horizontal="center" vertical="center" wrapText="1"/>
    </xf>
    <xf numFmtId="0" fontId="72" fillId="8" borderId="2" xfId="0" applyFont="1" applyFill="1" applyBorder="1" applyAlignment="1">
      <alignment horizontal="center" vertical="center" wrapText="1"/>
    </xf>
    <xf numFmtId="0" fontId="43" fillId="9" borderId="3" xfId="23" applyFont="1" applyFill="1" applyBorder="1" applyAlignment="1">
      <alignment horizontal="left" vertical="top"/>
    </xf>
    <xf numFmtId="0" fontId="74" fillId="8" borderId="0" xfId="33" applyFont="1" applyFill="1"/>
    <xf numFmtId="0" fontId="74" fillId="8" borderId="0" xfId="33" applyFont="1" applyFill="1" applyAlignment="1">
      <alignment vertical="center"/>
    </xf>
    <xf numFmtId="0" fontId="75" fillId="8" borderId="0" xfId="33" applyFont="1" applyFill="1" applyAlignment="1">
      <alignment horizontal="center"/>
    </xf>
    <xf numFmtId="0" fontId="74" fillId="0" borderId="0" xfId="33" applyFont="1"/>
    <xf numFmtId="0" fontId="46" fillId="8" borderId="7" xfId="0" applyFont="1" applyFill="1" applyBorder="1" applyAlignment="1">
      <alignment vertical="center"/>
    </xf>
    <xf numFmtId="168" fontId="46" fillId="5" borderId="3" xfId="0" applyNumberFormat="1" applyFont="1" applyFill="1" applyBorder="1" applyAlignment="1">
      <alignment vertical="center"/>
    </xf>
    <xf numFmtId="0" fontId="38" fillId="8" borderId="7" xfId="0" applyFont="1" applyFill="1" applyBorder="1" applyAlignment="1">
      <alignment vertical="center"/>
    </xf>
    <xf numFmtId="0" fontId="38" fillId="8" borderId="7" xfId="0" applyFont="1" applyFill="1" applyBorder="1" applyAlignment="1">
      <alignment vertical="center" wrapText="1"/>
    </xf>
    <xf numFmtId="0" fontId="38" fillId="8" borderId="0" xfId="0" applyFont="1" applyFill="1" applyAlignment="1">
      <alignment horizontal="center" vertical="center" wrapText="1"/>
    </xf>
    <xf numFmtId="0" fontId="38" fillId="8" borderId="0" xfId="0" applyFont="1" applyFill="1" applyAlignment="1">
      <alignment horizontal="center" vertical="center"/>
    </xf>
    <xf numFmtId="0" fontId="38" fillId="15" borderId="0" xfId="0" applyFont="1" applyFill="1" applyAlignment="1">
      <alignment horizontal="center" vertical="center" wrapText="1"/>
    </xf>
    <xf numFmtId="0" fontId="38" fillId="14" borderId="7" xfId="0" applyFont="1" applyFill="1" applyBorder="1" applyAlignment="1">
      <alignment horizontal="justify" vertical="center" wrapText="1"/>
    </xf>
    <xf numFmtId="0" fontId="38" fillId="14" borderId="0" xfId="0" applyFont="1" applyFill="1" applyAlignment="1">
      <alignment horizontal="center" vertical="center" wrapText="1"/>
    </xf>
    <xf numFmtId="0" fontId="76" fillId="8" borderId="7" xfId="0" applyFont="1" applyFill="1" applyBorder="1" applyAlignment="1">
      <alignment vertical="center" wrapText="1"/>
    </xf>
    <xf numFmtId="0" fontId="76" fillId="8" borderId="0" xfId="0" applyFont="1" applyFill="1" applyAlignment="1">
      <alignment horizontal="center" vertical="center" wrapText="1"/>
    </xf>
    <xf numFmtId="0" fontId="77" fillId="8" borderId="7" xfId="0" applyFont="1" applyFill="1" applyBorder="1" applyAlignment="1">
      <alignment vertical="center" wrapText="1"/>
    </xf>
    <xf numFmtId="0" fontId="77" fillId="8" borderId="0" xfId="0" applyFont="1" applyFill="1" applyAlignment="1">
      <alignment horizontal="center" vertical="center" wrapText="1"/>
    </xf>
    <xf numFmtId="0" fontId="46" fillId="8" borderId="7" xfId="0" applyFont="1" applyFill="1" applyBorder="1" applyAlignment="1">
      <alignment horizontal="justify" vertical="center" wrapText="1"/>
    </xf>
    <xf numFmtId="0" fontId="46" fillId="8" borderId="0" xfId="0" applyFont="1" applyFill="1" applyAlignment="1">
      <alignment horizontal="center" vertical="center" wrapText="1"/>
    </xf>
    <xf numFmtId="0" fontId="46" fillId="8" borderId="7" xfId="0" applyFont="1" applyFill="1" applyBorder="1" applyAlignment="1">
      <alignment vertical="center" wrapText="1"/>
    </xf>
    <xf numFmtId="0" fontId="78" fillId="2" borderId="3" xfId="0" applyFont="1" applyFill="1" applyBorder="1" applyAlignment="1">
      <alignment horizontal="center" vertical="center" wrapText="1"/>
    </xf>
    <xf numFmtId="168" fontId="38" fillId="7" borderId="3" xfId="0" applyNumberFormat="1" applyFont="1" applyFill="1" applyBorder="1" applyAlignment="1">
      <alignment horizontal="right" wrapText="1"/>
    </xf>
    <xf numFmtId="166" fontId="38" fillId="8" borderId="0" xfId="0" applyNumberFormat="1" applyFont="1" applyFill="1" applyAlignment="1">
      <alignment vertical="center"/>
    </xf>
    <xf numFmtId="0" fontId="79" fillId="0" borderId="0" xfId="0" applyFont="1" applyAlignment="1">
      <alignment vertical="center"/>
    </xf>
    <xf numFmtId="166" fontId="38" fillId="8" borderId="8" xfId="0" applyNumberFormat="1" applyFont="1" applyFill="1" applyBorder="1" applyAlignment="1">
      <alignment vertical="center"/>
    </xf>
    <xf numFmtId="9" fontId="38" fillId="0" borderId="3" xfId="3" applyFont="1" applyFill="1" applyBorder="1" applyAlignment="1">
      <alignment horizontal="center" vertical="center"/>
    </xf>
    <xf numFmtId="168" fontId="38" fillId="0" borderId="3" xfId="0" applyNumberFormat="1" applyFont="1" applyBorder="1" applyAlignment="1" applyProtection="1">
      <alignment horizontal="right" vertical="center" wrapText="1"/>
      <protection locked="0"/>
    </xf>
    <xf numFmtId="168" fontId="38" fillId="7" borderId="3" xfId="0" applyNumberFormat="1" applyFont="1" applyFill="1" applyBorder="1" applyAlignment="1">
      <alignment vertical="center"/>
    </xf>
    <xf numFmtId="166" fontId="46" fillId="8" borderId="0" xfId="0" applyNumberFormat="1" applyFont="1" applyFill="1" applyAlignment="1">
      <alignment vertical="center"/>
    </xf>
    <xf numFmtId="9" fontId="38" fillId="8" borderId="3" xfId="3" applyFont="1" applyFill="1" applyBorder="1" applyAlignment="1">
      <alignment horizontal="center" vertical="center"/>
    </xf>
    <xf numFmtId="168" fontId="38" fillId="8" borderId="3" xfId="0" applyNumberFormat="1" applyFont="1" applyFill="1" applyBorder="1" applyAlignment="1">
      <alignment horizontal="right" vertical="center" wrapText="1"/>
    </xf>
    <xf numFmtId="166" fontId="38" fillId="8" borderId="2" xfId="0" applyNumberFormat="1" applyFont="1" applyFill="1" applyBorder="1" applyAlignment="1">
      <alignment vertical="center"/>
    </xf>
    <xf numFmtId="9" fontId="38" fillId="8" borderId="11" xfId="3" applyFont="1" applyFill="1" applyBorder="1" applyAlignment="1">
      <alignment horizontal="center" vertical="center"/>
    </xf>
    <xf numFmtId="166" fontId="46" fillId="14" borderId="6" xfId="0" applyNumberFormat="1" applyFont="1" applyFill="1" applyBorder="1" applyAlignment="1">
      <alignment vertical="center"/>
    </xf>
    <xf numFmtId="9" fontId="38" fillId="0" borderId="11" xfId="3" applyFont="1" applyFill="1" applyBorder="1" applyAlignment="1">
      <alignment horizontal="center" vertical="center"/>
    </xf>
    <xf numFmtId="166" fontId="46" fillId="8" borderId="6" xfId="0" applyNumberFormat="1" applyFont="1" applyFill="1" applyBorder="1" applyAlignment="1">
      <alignment vertical="center"/>
    </xf>
    <xf numFmtId="9" fontId="38" fillId="8" borderId="1" xfId="3" applyFont="1" applyFill="1" applyBorder="1" applyAlignment="1">
      <alignment horizontal="center" vertical="center"/>
    </xf>
    <xf numFmtId="168" fontId="38" fillId="8" borderId="1" xfId="3" applyNumberFormat="1" applyFont="1" applyFill="1" applyBorder="1" applyAlignment="1">
      <alignment horizontal="center" vertical="center"/>
    </xf>
    <xf numFmtId="166" fontId="46" fillId="8" borderId="0" xfId="0" applyNumberFormat="1" applyFont="1" applyFill="1" applyAlignment="1">
      <alignment horizontal="left" vertical="center"/>
    </xf>
    <xf numFmtId="9" fontId="38" fillId="8" borderId="0" xfId="3" applyFont="1" applyFill="1" applyBorder="1" applyAlignment="1">
      <alignment horizontal="center" vertical="center"/>
    </xf>
    <xf numFmtId="168" fontId="38" fillId="8" borderId="0" xfId="3" applyNumberFormat="1" applyFont="1" applyFill="1" applyBorder="1" applyAlignment="1">
      <alignment horizontal="center" vertical="center"/>
    </xf>
    <xf numFmtId="166" fontId="46" fillId="8" borderId="0" xfId="0" applyNumberFormat="1" applyFont="1" applyFill="1" applyAlignment="1">
      <alignment horizontal="left" vertical="center" indent="1"/>
    </xf>
    <xf numFmtId="9" fontId="38" fillId="0" borderId="14" xfId="3" applyFont="1" applyFill="1" applyBorder="1" applyAlignment="1">
      <alignment horizontal="center" vertical="center"/>
    </xf>
    <xf numFmtId="168" fontId="38" fillId="0" borderId="14" xfId="0" applyNumberFormat="1" applyFont="1" applyBorder="1" applyAlignment="1" applyProtection="1">
      <alignment horizontal="right" vertical="center" wrapText="1"/>
      <protection locked="0"/>
    </xf>
    <xf numFmtId="168" fontId="38" fillId="7" borderId="14" xfId="0" applyNumberFormat="1" applyFont="1" applyFill="1" applyBorder="1" applyAlignment="1">
      <alignment vertical="center"/>
    </xf>
    <xf numFmtId="9" fontId="38" fillId="8" borderId="6" xfId="3" applyFont="1" applyFill="1" applyBorder="1" applyAlignment="1">
      <alignment horizontal="center" vertical="center"/>
    </xf>
    <xf numFmtId="168" fontId="38" fillId="8" borderId="9" xfId="3" applyNumberFormat="1" applyFont="1" applyFill="1" applyBorder="1" applyAlignment="1">
      <alignment horizontal="center" vertical="center"/>
    </xf>
    <xf numFmtId="166" fontId="38" fillId="8" borderId="0" xfId="0" applyNumberFormat="1" applyFont="1" applyFill="1" applyAlignment="1">
      <alignment horizontal="left" vertical="center"/>
    </xf>
    <xf numFmtId="166" fontId="38" fillId="14" borderId="0" xfId="0" applyNumberFormat="1" applyFont="1" applyFill="1" applyAlignment="1">
      <alignment horizontal="left" vertical="center"/>
    </xf>
    <xf numFmtId="168" fontId="38" fillId="4" borderId="3" xfId="3" applyNumberFormat="1" applyFont="1" applyFill="1" applyBorder="1" applyAlignment="1">
      <alignment horizontal="center" vertical="center"/>
    </xf>
    <xf numFmtId="9" fontId="38" fillId="8" borderId="2" xfId="3" applyFont="1" applyFill="1" applyBorder="1" applyAlignment="1">
      <alignment horizontal="center" vertical="center"/>
    </xf>
    <xf numFmtId="166" fontId="46" fillId="8" borderId="1" xfId="0" applyNumberFormat="1" applyFont="1" applyFill="1" applyBorder="1" applyAlignment="1">
      <alignment vertical="center"/>
    </xf>
    <xf numFmtId="166" fontId="46" fillId="8" borderId="8" xfId="0" applyNumberFormat="1" applyFont="1" applyFill="1" applyBorder="1" applyAlignment="1">
      <alignment vertical="center"/>
    </xf>
    <xf numFmtId="166" fontId="38" fillId="8" borderId="10" xfId="0" applyNumberFormat="1" applyFont="1" applyFill="1" applyBorder="1" applyAlignment="1">
      <alignment vertical="center"/>
    </xf>
    <xf numFmtId="166" fontId="46" fillId="14" borderId="11" xfId="0" applyNumberFormat="1" applyFont="1" applyFill="1" applyBorder="1" applyAlignment="1">
      <alignment vertical="center"/>
    </xf>
    <xf numFmtId="168" fontId="46" fillId="14" borderId="0" xfId="0" applyNumberFormat="1" applyFont="1" applyFill="1" applyAlignment="1">
      <alignment vertical="center"/>
    </xf>
    <xf numFmtId="0" fontId="75" fillId="8" borderId="0" xfId="33" applyFont="1" applyFill="1" applyAlignment="1">
      <alignment vertical="center"/>
    </xf>
    <xf numFmtId="0" fontId="80" fillId="8" borderId="0" xfId="33" applyFont="1" applyFill="1"/>
    <xf numFmtId="0" fontId="0" fillId="14" borderId="0" xfId="0" applyFill="1"/>
    <xf numFmtId="0" fontId="0" fillId="14" borderId="0" xfId="0" applyFill="1" applyAlignment="1">
      <alignment vertical="center"/>
    </xf>
    <xf numFmtId="0" fontId="84" fillId="9" borderId="0" xfId="0" applyFont="1" applyFill="1"/>
    <xf numFmtId="0" fontId="85" fillId="9" borderId="0" xfId="0" applyFont="1" applyFill="1" applyAlignment="1">
      <alignment wrapText="1"/>
    </xf>
    <xf numFmtId="0" fontId="85" fillId="9" borderId="0" xfId="0" applyFont="1" applyFill="1"/>
    <xf numFmtId="168" fontId="42" fillId="5" borderId="3" xfId="0" applyNumberFormat="1" applyFont="1" applyFill="1" applyBorder="1" applyAlignment="1">
      <alignment horizontal="right" vertical="center"/>
    </xf>
    <xf numFmtId="0" fontId="87" fillId="8" borderId="7" xfId="0" applyFont="1" applyFill="1" applyBorder="1" applyAlignment="1">
      <alignment vertical="center"/>
    </xf>
    <xf numFmtId="0" fontId="86" fillId="7" borderId="3" xfId="0" applyFont="1" applyFill="1" applyBorder="1" applyAlignment="1">
      <alignment wrapText="1"/>
    </xf>
    <xf numFmtId="0" fontId="86" fillId="7" borderId="14" xfId="0" applyFont="1" applyFill="1" applyBorder="1" applyAlignment="1">
      <alignment wrapText="1"/>
    </xf>
    <xf numFmtId="0" fontId="90" fillId="9" borderId="7" xfId="0" applyFont="1" applyFill="1" applyBorder="1" applyAlignment="1">
      <alignment wrapText="1"/>
    </xf>
    <xf numFmtId="0" fontId="89" fillId="9" borderId="0" xfId="0" applyFont="1" applyFill="1" applyAlignment="1">
      <alignment wrapText="1"/>
    </xf>
    <xf numFmtId="0" fontId="85" fillId="9" borderId="0" xfId="0" applyFont="1" applyFill="1" applyAlignment="1">
      <alignment horizontal="center" vertical="center" wrapText="1"/>
    </xf>
    <xf numFmtId="166" fontId="87" fillId="8" borderId="0" xfId="0" applyNumberFormat="1" applyFont="1" applyFill="1" applyAlignment="1">
      <alignment horizontal="center" vertical="center" wrapText="1"/>
    </xf>
    <xf numFmtId="166" fontId="87" fillId="8" borderId="0" xfId="0" applyNumberFormat="1" applyFont="1" applyFill="1" applyAlignment="1">
      <alignment vertical="center"/>
    </xf>
    <xf numFmtId="0" fontId="1" fillId="9" borderId="0" xfId="4" applyFont="1" applyFill="1" applyAlignment="1">
      <alignment horizontal="left"/>
    </xf>
    <xf numFmtId="0" fontId="1" fillId="8" borderId="0" xfId="4" applyFont="1" applyFill="1"/>
    <xf numFmtId="0" fontId="1" fillId="8" borderId="0" xfId="4" applyFont="1" applyFill="1" applyAlignment="1">
      <alignment horizontal="left" indent="1"/>
    </xf>
    <xf numFmtId="0" fontId="1" fillId="8" borderId="0" xfId="4" applyFont="1" applyFill="1" applyAlignment="1">
      <alignment horizontal="center" vertical="center"/>
    </xf>
    <xf numFmtId="0" fontId="1" fillId="8" borderId="7" xfId="0" applyFont="1" applyFill="1" applyBorder="1" applyAlignment="1">
      <alignment vertical="center"/>
    </xf>
    <xf numFmtId="0" fontId="1" fillId="8" borderId="0" xfId="0" applyFont="1" applyFill="1" applyAlignment="1">
      <alignment horizontal="left" vertical="center"/>
    </xf>
    <xf numFmtId="0" fontId="1" fillId="8" borderId="0" xfId="0" applyFont="1" applyFill="1" applyAlignment="1">
      <alignment vertical="center"/>
    </xf>
    <xf numFmtId="0" fontId="1" fillId="8" borderId="8" xfId="0" applyFont="1" applyFill="1" applyBorder="1" applyAlignment="1">
      <alignment horizontal="center" vertical="center" wrapText="1"/>
    </xf>
    <xf numFmtId="0" fontId="1" fillId="14" borderId="0" xfId="0" applyFont="1" applyFill="1" applyAlignment="1">
      <alignment horizontal="right" vertical="center" wrapText="1"/>
    </xf>
    <xf numFmtId="0" fontId="1" fillId="8" borderId="0" xfId="0" applyFont="1" applyFill="1" applyAlignment="1">
      <alignment horizontal="right" vertical="center" wrapText="1"/>
    </xf>
    <xf numFmtId="0" fontId="1" fillId="8" borderId="6" xfId="0" applyFont="1" applyFill="1" applyBorder="1" applyAlignment="1">
      <alignment horizontal="center" vertical="center" wrapText="1"/>
    </xf>
    <xf numFmtId="0" fontId="1" fillId="8" borderId="7" xfId="0" applyFont="1" applyFill="1" applyBorder="1" applyAlignment="1">
      <alignment vertical="center" wrapText="1"/>
    </xf>
    <xf numFmtId="0" fontId="1" fillId="8" borderId="0" xfId="0" applyFont="1" applyFill="1" applyAlignment="1">
      <alignment vertical="center" wrapText="1"/>
    </xf>
    <xf numFmtId="0" fontId="1" fillId="8" borderId="8" xfId="0" applyFont="1" applyFill="1" applyBorder="1" applyAlignment="1">
      <alignment vertical="center" wrapText="1"/>
    </xf>
    <xf numFmtId="168" fontId="1" fillId="7" borderId="3" xfId="0" applyNumberFormat="1" applyFont="1" applyFill="1" applyBorder="1" applyAlignment="1">
      <alignment horizontal="right" vertical="center" wrapText="1"/>
    </xf>
    <xf numFmtId="168" fontId="1" fillId="7" borderId="4" xfId="0" applyNumberFormat="1" applyFont="1" applyFill="1" applyBorder="1" applyAlignment="1">
      <alignment horizontal="right" vertical="center" wrapText="1"/>
    </xf>
    <xf numFmtId="0" fontId="1" fillId="8" borderId="12" xfId="0" applyFont="1" applyFill="1" applyBorder="1" applyAlignment="1">
      <alignment vertical="center" wrapText="1"/>
    </xf>
    <xf numFmtId="0" fontId="1" fillId="8" borderId="2" xfId="0" applyFont="1" applyFill="1" applyBorder="1" applyAlignment="1">
      <alignment vertical="center"/>
    </xf>
    <xf numFmtId="0" fontId="1" fillId="8" borderId="10" xfId="0" applyFont="1" applyFill="1" applyBorder="1" applyAlignment="1">
      <alignment vertical="center"/>
    </xf>
    <xf numFmtId="166" fontId="1" fillId="8" borderId="0" xfId="0" applyNumberFormat="1" applyFont="1" applyFill="1" applyAlignment="1">
      <alignment vertical="center"/>
    </xf>
    <xf numFmtId="166" fontId="1" fillId="8" borderId="0" xfId="0" applyNumberFormat="1" applyFont="1" applyFill="1" applyAlignment="1">
      <alignment horizontal="center" vertical="center" wrapText="1"/>
    </xf>
    <xf numFmtId="168" fontId="1" fillId="8" borderId="0" xfId="0" applyNumberFormat="1" applyFont="1" applyFill="1" applyAlignment="1">
      <alignment vertical="center"/>
    </xf>
    <xf numFmtId="0" fontId="1" fillId="10" borderId="0" xfId="0" applyFont="1" applyFill="1" applyAlignment="1">
      <alignment vertical="center"/>
    </xf>
    <xf numFmtId="0" fontId="1" fillId="0" borderId="0" xfId="0" applyFont="1" applyAlignment="1">
      <alignment vertical="center"/>
    </xf>
    <xf numFmtId="166" fontId="1" fillId="8" borderId="0" xfId="0" applyNumberFormat="1" applyFont="1" applyFill="1" applyAlignment="1">
      <alignment horizontal="center" vertical="center"/>
    </xf>
    <xf numFmtId="166" fontId="1" fillId="8" borderId="12" xfId="0" applyNumberFormat="1" applyFont="1" applyFill="1" applyBorder="1" applyAlignment="1">
      <alignment horizontal="center" vertical="center" wrapText="1"/>
    </xf>
    <xf numFmtId="166" fontId="1" fillId="8" borderId="14" xfId="0" applyNumberFormat="1" applyFont="1" applyFill="1" applyBorder="1" applyAlignment="1">
      <alignment horizontal="center" vertical="center" wrapText="1"/>
    </xf>
    <xf numFmtId="166" fontId="1" fillId="8" borderId="3" xfId="0" applyNumberFormat="1" applyFont="1" applyFill="1" applyBorder="1" applyAlignment="1">
      <alignment horizontal="center" vertical="center" wrapText="1"/>
    </xf>
    <xf numFmtId="9" fontId="1" fillId="0" borderId="14" xfId="3" applyFont="1" applyFill="1" applyBorder="1" applyAlignment="1">
      <alignment horizontal="center" vertical="center"/>
    </xf>
    <xf numFmtId="9" fontId="1" fillId="0" borderId="3" xfId="3" applyFont="1" applyFill="1" applyBorder="1" applyAlignment="1">
      <alignment horizontal="center" vertical="center"/>
    </xf>
    <xf numFmtId="166" fontId="1" fillId="8" borderId="8" xfId="0" applyNumberFormat="1" applyFont="1" applyFill="1" applyBorder="1" applyAlignment="1">
      <alignment vertical="center"/>
    </xf>
    <xf numFmtId="166" fontId="1" fillId="14" borderId="8" xfId="0" applyNumberFormat="1" applyFont="1" applyFill="1" applyBorder="1" applyAlignment="1">
      <alignment vertical="center"/>
    </xf>
    <xf numFmtId="168" fontId="1" fillId="4" borderId="3" xfId="3" applyNumberFormat="1" applyFont="1" applyFill="1" applyBorder="1" applyAlignment="1">
      <alignment horizontal="center" vertical="center"/>
    </xf>
    <xf numFmtId="168" fontId="1" fillId="7" borderId="3" xfId="0" applyNumberFormat="1" applyFont="1" applyFill="1" applyBorder="1" applyAlignment="1">
      <alignment vertical="center"/>
    </xf>
    <xf numFmtId="168" fontId="1" fillId="0" borderId="3" xfId="0" applyNumberFormat="1" applyFont="1" applyBorder="1" applyAlignment="1" applyProtection="1">
      <alignment horizontal="right" vertical="center" wrapText="1"/>
      <protection locked="0"/>
    </xf>
    <xf numFmtId="9" fontId="1" fillId="8" borderId="0" xfId="3" applyFont="1" applyFill="1" applyBorder="1" applyAlignment="1">
      <alignment horizontal="center" vertical="center"/>
    </xf>
    <xf numFmtId="168" fontId="1" fillId="8" borderId="1" xfId="3" applyNumberFormat="1" applyFont="1" applyFill="1" applyBorder="1" applyAlignment="1">
      <alignment horizontal="center" vertical="center"/>
    </xf>
    <xf numFmtId="168" fontId="1" fillId="8" borderId="9" xfId="3" applyNumberFormat="1" applyFont="1" applyFill="1" applyBorder="1" applyAlignment="1">
      <alignment horizontal="center" vertical="center"/>
    </xf>
    <xf numFmtId="168" fontId="1" fillId="8" borderId="3" xfId="0" applyNumberFormat="1" applyFont="1" applyFill="1" applyBorder="1" applyAlignment="1">
      <alignment horizontal="right" vertical="center" wrapText="1"/>
    </xf>
    <xf numFmtId="166" fontId="1" fillId="8" borderId="0" xfId="0" applyNumberFormat="1" applyFont="1" applyFill="1" applyAlignment="1">
      <alignment vertical="center" wrapText="1"/>
    </xf>
    <xf numFmtId="166" fontId="1" fillId="0" borderId="3" xfId="0" applyNumberFormat="1" applyFont="1" applyBorder="1" applyAlignment="1">
      <alignment horizontal="center" vertical="center"/>
    </xf>
    <xf numFmtId="0" fontId="1" fillId="0" borderId="0" xfId="30" applyFont="1"/>
    <xf numFmtId="0" fontId="1" fillId="0" borderId="0" xfId="4" applyFont="1"/>
    <xf numFmtId="0" fontId="1" fillId="2" borderId="3" xfId="4" applyFont="1" applyFill="1" applyBorder="1"/>
    <xf numFmtId="14" fontId="1" fillId="2" borderId="3" xfId="4" applyNumberFormat="1" applyFont="1" applyFill="1" applyBorder="1"/>
    <xf numFmtId="0" fontId="91" fillId="14" borderId="7" xfId="0" applyFont="1" applyFill="1" applyBorder="1" applyAlignment="1">
      <alignment wrapText="1"/>
    </xf>
    <xf numFmtId="10" fontId="1" fillId="0" borderId="3" xfId="3" applyNumberFormat="1" applyFont="1" applyFill="1" applyBorder="1" applyAlignment="1" applyProtection="1">
      <alignment horizontal="right" wrapText="1"/>
      <protection locked="0"/>
    </xf>
    <xf numFmtId="0" fontId="85" fillId="14" borderId="0" xfId="0" applyFont="1" applyFill="1"/>
    <xf numFmtId="166" fontId="87" fillId="14" borderId="0" xfId="0" applyNumberFormat="1" applyFont="1" applyFill="1" applyAlignment="1">
      <alignment vertical="center"/>
    </xf>
    <xf numFmtId="166" fontId="1" fillId="14" borderId="0" xfId="0" applyNumberFormat="1" applyFont="1" applyFill="1" applyAlignment="1">
      <alignment vertical="center"/>
    </xf>
    <xf numFmtId="9" fontId="1" fillId="8" borderId="11" xfId="3" applyFont="1" applyFill="1" applyBorder="1" applyAlignment="1">
      <alignment horizontal="center" vertical="center"/>
    </xf>
    <xf numFmtId="166" fontId="29" fillId="8" borderId="1" xfId="0" applyNumberFormat="1" applyFont="1" applyFill="1" applyBorder="1" applyAlignment="1">
      <alignment vertical="center"/>
    </xf>
    <xf numFmtId="166" fontId="46" fillId="16" borderId="6" xfId="0" applyNumberFormat="1" applyFont="1" applyFill="1" applyBorder="1" applyAlignment="1">
      <alignment vertical="center"/>
    </xf>
    <xf numFmtId="0" fontId="38" fillId="16" borderId="7" xfId="0" applyFont="1" applyFill="1" applyBorder="1" applyAlignment="1">
      <alignment vertical="center"/>
    </xf>
    <xf numFmtId="0" fontId="11" fillId="8" borderId="0" xfId="1" applyFont="1" applyFill="1" applyAlignment="1" applyProtection="1">
      <alignment horizontal="left" vertical="center"/>
      <protection locked="0"/>
    </xf>
    <xf numFmtId="0" fontId="34" fillId="8" borderId="0" xfId="5" applyFont="1" applyFill="1" applyAlignment="1" applyProtection="1">
      <alignment horizontal="left" vertical="center" indent="1"/>
      <protection locked="0"/>
    </xf>
    <xf numFmtId="0" fontId="35" fillId="8" borderId="0" xfId="1" applyFont="1" applyFill="1" applyAlignment="1" applyProtection="1">
      <alignment horizontal="left" vertical="center" indent="1"/>
      <protection locked="0"/>
    </xf>
    <xf numFmtId="0" fontId="36" fillId="8" borderId="0" xfId="33" applyFont="1" applyFill="1" applyAlignment="1">
      <alignment horizontal="center" vertical="center" wrapText="1"/>
    </xf>
    <xf numFmtId="0" fontId="75" fillId="0" borderId="13" xfId="33" applyFont="1" applyBorder="1" applyAlignment="1" applyProtection="1">
      <alignment horizontal="left" vertical="center"/>
      <protection locked="0"/>
    </xf>
    <xf numFmtId="0" fontId="75" fillId="0" borderId="9" xfId="33" applyFont="1" applyBorder="1" applyAlignment="1" applyProtection="1">
      <alignment horizontal="left" vertical="center"/>
      <protection locked="0"/>
    </xf>
    <xf numFmtId="0" fontId="75" fillId="0" borderId="11" xfId="33" applyFont="1" applyBorder="1" applyAlignment="1" applyProtection="1">
      <alignment horizontal="left" vertical="center"/>
      <protection locked="0"/>
    </xf>
    <xf numFmtId="0" fontId="33" fillId="0" borderId="5" xfId="33" applyFont="1" applyBorder="1" applyAlignment="1" applyProtection="1">
      <alignment horizontal="left" vertical="top" wrapText="1"/>
      <protection locked="0"/>
    </xf>
    <xf numFmtId="0" fontId="33" fillId="0" borderId="1" xfId="33" applyFont="1" applyBorder="1" applyAlignment="1" applyProtection="1">
      <alignment horizontal="left" vertical="top" wrapText="1"/>
      <protection locked="0"/>
    </xf>
    <xf numFmtId="0" fontId="33" fillId="0" borderId="6" xfId="33" applyFont="1" applyBorder="1" applyAlignment="1" applyProtection="1">
      <alignment horizontal="left" vertical="top" wrapText="1"/>
      <protection locked="0"/>
    </xf>
    <xf numFmtId="0" fontId="33" fillId="0" borderId="7" xfId="33" applyFont="1" applyBorder="1" applyAlignment="1" applyProtection="1">
      <alignment horizontal="left" vertical="top" wrapText="1"/>
      <protection locked="0"/>
    </xf>
    <xf numFmtId="0" fontId="33" fillId="0" borderId="0" xfId="33" applyFont="1" applyAlignment="1" applyProtection="1">
      <alignment horizontal="left" vertical="top" wrapText="1"/>
      <protection locked="0"/>
    </xf>
    <xf numFmtId="0" fontId="33" fillId="0" borderId="8" xfId="33" applyFont="1" applyBorder="1" applyAlignment="1" applyProtection="1">
      <alignment horizontal="left" vertical="top" wrapText="1"/>
      <protection locked="0"/>
    </xf>
    <xf numFmtId="0" fontId="33" fillId="0" borderId="12" xfId="33" applyFont="1" applyBorder="1" applyAlignment="1" applyProtection="1">
      <alignment horizontal="left" vertical="top" wrapText="1"/>
      <protection locked="0"/>
    </xf>
    <xf numFmtId="0" fontId="33" fillId="0" borderId="2" xfId="33" applyFont="1" applyBorder="1" applyAlignment="1" applyProtection="1">
      <alignment horizontal="left" vertical="top" wrapText="1"/>
      <protection locked="0"/>
    </xf>
    <xf numFmtId="0" fontId="33" fillId="0" borderId="10" xfId="33" applyFont="1" applyBorder="1" applyAlignment="1" applyProtection="1">
      <alignment horizontal="left" vertical="top" wrapText="1"/>
      <protection locked="0"/>
    </xf>
    <xf numFmtId="167" fontId="33" fillId="0" borderId="13" xfId="33" applyNumberFormat="1" applyFont="1" applyBorder="1" applyAlignment="1" applyProtection="1">
      <alignment horizontal="left"/>
      <protection locked="0"/>
    </xf>
    <xf numFmtId="167" fontId="33" fillId="0" borderId="9" xfId="33" applyNumberFormat="1" applyFont="1" applyBorder="1" applyAlignment="1" applyProtection="1">
      <alignment horizontal="left"/>
      <protection locked="0"/>
    </xf>
    <xf numFmtId="167" fontId="33" fillId="0" borderId="11" xfId="33" applyNumberFormat="1" applyFont="1" applyBorder="1" applyAlignment="1" applyProtection="1">
      <alignment horizontal="left"/>
      <protection locked="0"/>
    </xf>
    <xf numFmtId="0" fontId="88" fillId="8" borderId="0" xfId="33" applyFont="1" applyFill="1" applyAlignment="1">
      <alignment horizontal="left" vertical="center" wrapText="1"/>
    </xf>
    <xf numFmtId="0" fontId="33" fillId="8" borderId="0" xfId="33" applyFont="1" applyFill="1" applyAlignment="1">
      <alignment horizontal="left" vertical="center" wrapText="1"/>
    </xf>
    <xf numFmtId="0" fontId="73" fillId="8" borderId="0" xfId="33" applyFont="1" applyFill="1" applyAlignment="1">
      <alignment horizontal="left" vertical="center" wrapText="1"/>
    </xf>
    <xf numFmtId="0" fontId="74" fillId="8" borderId="0" xfId="33" applyFont="1" applyFill="1" applyAlignment="1">
      <alignment horizontal="left" vertical="center" wrapText="1"/>
    </xf>
    <xf numFmtId="0" fontId="11" fillId="8" borderId="0" xfId="1" applyFont="1" applyFill="1" applyAlignment="1" applyProtection="1">
      <alignment vertical="center"/>
      <protection locked="0"/>
    </xf>
    <xf numFmtId="0" fontId="11" fillId="8" borderId="0" xfId="1" quotePrefix="1" applyFont="1" applyFill="1" applyAlignment="1" applyProtection="1">
      <alignment horizontal="left" vertical="center" indent="1"/>
      <protection locked="0"/>
    </xf>
    <xf numFmtId="0" fontId="11" fillId="8" borderId="0" xfId="1" applyFont="1" applyFill="1" applyAlignment="1" applyProtection="1">
      <alignment horizontal="left" vertical="center" indent="1"/>
      <protection locked="0"/>
    </xf>
    <xf numFmtId="0" fontId="33" fillId="8" borderId="0" xfId="1" applyFont="1" applyFill="1" applyAlignment="1" applyProtection="1">
      <alignment vertical="center"/>
      <protection locked="0"/>
    </xf>
    <xf numFmtId="0" fontId="74" fillId="8" borderId="0" xfId="1" applyFont="1" applyFill="1" applyAlignment="1" applyProtection="1">
      <alignment horizontal="left" vertical="center" wrapText="1"/>
      <protection locked="0"/>
    </xf>
    <xf numFmtId="0" fontId="11" fillId="8" borderId="0" xfId="1" applyFont="1" applyFill="1" applyAlignment="1" applyProtection="1">
      <alignment vertical="center" wrapText="1"/>
      <protection locked="0"/>
    </xf>
    <xf numFmtId="0" fontId="0" fillId="14" borderId="0" xfId="0" applyFill="1"/>
    <xf numFmtId="0" fontId="74" fillId="14" borderId="0" xfId="33" applyFont="1" applyFill="1"/>
    <xf numFmtId="0" fontId="81" fillId="8" borderId="0" xfId="0" applyFont="1" applyFill="1" applyAlignment="1">
      <alignment horizontal="left" vertical="center" wrapText="1"/>
    </xf>
    <xf numFmtId="0" fontId="38" fillId="9" borderId="0" xfId="4" applyFont="1" applyFill="1" applyAlignment="1">
      <alignment horizontal="left" vertical="center" wrapText="1"/>
    </xf>
    <xf numFmtId="0" fontId="1" fillId="8" borderId="0" xfId="4" applyFont="1" applyFill="1" applyAlignment="1">
      <alignment horizontal="left" vertical="center"/>
    </xf>
    <xf numFmtId="0" fontId="1" fillId="0" borderId="13" xfId="4" applyFont="1" applyBorder="1" applyAlignment="1" applyProtection="1">
      <alignment horizontal="left" vertical="center" indent="1"/>
      <protection locked="0"/>
    </xf>
    <xf numFmtId="0" fontId="1" fillId="0" borderId="9" xfId="4" applyFont="1" applyBorder="1" applyAlignment="1" applyProtection="1">
      <alignment horizontal="left" vertical="center" indent="1"/>
      <protection locked="0"/>
    </xf>
    <xf numFmtId="0" fontId="1" fillId="0" borderId="11" xfId="4" applyFont="1" applyBorder="1" applyAlignment="1" applyProtection="1">
      <alignment horizontal="left" vertical="center" indent="1"/>
      <protection locked="0"/>
    </xf>
    <xf numFmtId="0" fontId="41" fillId="9" borderId="0" xfId="4" applyFont="1" applyFill="1" applyAlignment="1">
      <alignment horizontal="left" vertical="center"/>
    </xf>
    <xf numFmtId="0" fontId="46" fillId="9" borderId="0" xfId="4" applyFont="1" applyFill="1" applyAlignment="1">
      <alignment horizontal="left" vertical="center" wrapText="1"/>
    </xf>
    <xf numFmtId="0" fontId="42" fillId="9" borderId="0" xfId="4" applyFont="1" applyFill="1" applyAlignment="1">
      <alignment horizontal="left" vertical="center"/>
    </xf>
    <xf numFmtId="49" fontId="38" fillId="0" borderId="13" xfId="4" applyNumberFormat="1" applyFont="1" applyBorder="1" applyAlignment="1" applyProtection="1">
      <alignment horizontal="left" vertical="center"/>
      <protection locked="0"/>
    </xf>
    <xf numFmtId="49" fontId="38" fillId="0" borderId="9" xfId="4" applyNumberFormat="1" applyFont="1" applyBorder="1" applyAlignment="1" applyProtection="1">
      <alignment horizontal="left" vertical="center"/>
      <protection locked="0"/>
    </xf>
    <xf numFmtId="49" fontId="38" fillId="0" borderId="11" xfId="4" applyNumberFormat="1" applyFont="1" applyBorder="1" applyAlignment="1" applyProtection="1">
      <alignment horizontal="left" vertical="center"/>
      <protection locked="0"/>
    </xf>
    <xf numFmtId="49" fontId="38" fillId="9" borderId="0" xfId="4" applyNumberFormat="1" applyFont="1" applyFill="1" applyAlignment="1">
      <alignment horizontal="left" vertical="center" wrapText="1"/>
    </xf>
    <xf numFmtId="49" fontId="38" fillId="9" borderId="0" xfId="4" applyNumberFormat="1" applyFont="1" applyFill="1" applyAlignment="1">
      <alignment horizontal="left" vertical="top" indent="3"/>
    </xf>
    <xf numFmtId="49" fontId="38" fillId="0" borderId="13" xfId="4" applyNumberFormat="1" applyFont="1" applyBorder="1" applyAlignment="1" applyProtection="1">
      <alignment horizontal="left" vertical="top"/>
      <protection locked="0"/>
    </xf>
    <xf numFmtId="49" fontId="38" fillId="0" borderId="9" xfId="4" applyNumberFormat="1" applyFont="1" applyBorder="1" applyAlignment="1" applyProtection="1">
      <alignment horizontal="left" vertical="top"/>
      <protection locked="0"/>
    </xf>
    <xf numFmtId="49" fontId="38" fillId="0" borderId="11" xfId="4" applyNumberFormat="1" applyFont="1" applyBorder="1" applyAlignment="1" applyProtection="1">
      <alignment horizontal="left" vertical="top"/>
      <protection locked="0"/>
    </xf>
    <xf numFmtId="49" fontId="38" fillId="0" borderId="5" xfId="4" applyNumberFormat="1" applyFont="1" applyBorder="1" applyAlignment="1" applyProtection="1">
      <alignment horizontal="left" vertical="top"/>
      <protection locked="0"/>
    </xf>
    <xf numFmtId="49" fontId="38" fillId="0" borderId="1" xfId="4" applyNumberFormat="1" applyFont="1" applyBorder="1" applyAlignment="1" applyProtection="1">
      <alignment horizontal="left" vertical="top"/>
      <protection locked="0"/>
    </xf>
    <xf numFmtId="49" fontId="38" fillId="0" borderId="6" xfId="4" applyNumberFormat="1" applyFont="1" applyBorder="1" applyAlignment="1" applyProtection="1">
      <alignment horizontal="left" vertical="top"/>
      <protection locked="0"/>
    </xf>
    <xf numFmtId="49" fontId="38" fillId="0" borderId="7" xfId="4" applyNumberFormat="1" applyFont="1" applyBorder="1" applyAlignment="1" applyProtection="1">
      <alignment horizontal="left" vertical="top"/>
      <protection locked="0"/>
    </xf>
    <xf numFmtId="49" fontId="38" fillId="0" borderId="0" xfId="4" applyNumberFormat="1" applyFont="1" applyAlignment="1" applyProtection="1">
      <alignment horizontal="left" vertical="top"/>
      <protection locked="0"/>
    </xf>
    <xf numFmtId="49" fontId="38" fillId="0" borderId="8" xfId="4" applyNumberFormat="1" applyFont="1" applyBorder="1" applyAlignment="1" applyProtection="1">
      <alignment horizontal="left" vertical="top"/>
      <protection locked="0"/>
    </xf>
    <xf numFmtId="49" fontId="38" fillId="0" borderId="12" xfId="4" applyNumberFormat="1" applyFont="1" applyBorder="1" applyAlignment="1" applyProtection="1">
      <alignment horizontal="left" vertical="top"/>
      <protection locked="0"/>
    </xf>
    <xf numFmtId="49" fontId="38" fillId="0" borderId="2" xfId="4" applyNumberFormat="1" applyFont="1" applyBorder="1" applyAlignment="1" applyProtection="1">
      <alignment horizontal="left" vertical="top"/>
      <protection locked="0"/>
    </xf>
    <xf numFmtId="49" fontId="38" fillId="0" borderId="10" xfId="4" applyNumberFormat="1" applyFont="1" applyBorder="1" applyAlignment="1" applyProtection="1">
      <alignment horizontal="left" vertical="top"/>
      <protection locked="0"/>
    </xf>
    <xf numFmtId="49" fontId="38" fillId="0" borderId="5" xfId="4" applyNumberFormat="1" applyFont="1" applyBorder="1" applyAlignment="1" applyProtection="1">
      <alignment horizontal="left" vertical="top" wrapText="1"/>
      <protection locked="0"/>
    </xf>
    <xf numFmtId="49" fontId="38" fillId="0" borderId="1" xfId="4" applyNumberFormat="1" applyFont="1" applyBorder="1" applyAlignment="1" applyProtection="1">
      <alignment horizontal="left" vertical="top" wrapText="1"/>
      <protection locked="0"/>
    </xf>
    <xf numFmtId="49" fontId="38" fillId="0" borderId="6" xfId="4" applyNumberFormat="1" applyFont="1" applyBorder="1" applyAlignment="1" applyProtection="1">
      <alignment horizontal="left" vertical="top" wrapText="1"/>
      <protection locked="0"/>
    </xf>
    <xf numFmtId="49" fontId="38" fillId="0" borderId="7" xfId="4" applyNumberFormat="1" applyFont="1" applyBorder="1" applyAlignment="1" applyProtection="1">
      <alignment horizontal="left" vertical="top" wrapText="1"/>
      <protection locked="0"/>
    </xf>
    <xf numFmtId="49" fontId="38" fillId="0" borderId="0" xfId="4" applyNumberFormat="1" applyFont="1" applyAlignment="1" applyProtection="1">
      <alignment horizontal="left" vertical="top" wrapText="1"/>
      <protection locked="0"/>
    </xf>
    <xf numFmtId="49" fontId="38" fillId="0" borderId="8" xfId="4" applyNumberFormat="1" applyFont="1" applyBorder="1" applyAlignment="1" applyProtection="1">
      <alignment horizontal="left" vertical="top" wrapText="1"/>
      <protection locked="0"/>
    </xf>
    <xf numFmtId="49" fontId="38" fillId="0" borderId="12" xfId="4" applyNumberFormat="1" applyFont="1" applyBorder="1" applyAlignment="1" applyProtection="1">
      <alignment horizontal="left" vertical="top" wrapText="1"/>
      <protection locked="0"/>
    </xf>
    <xf numFmtId="49" fontId="38" fillId="0" borderId="2" xfId="4" applyNumberFormat="1" applyFont="1" applyBorder="1" applyAlignment="1" applyProtection="1">
      <alignment horizontal="left" vertical="top" wrapText="1"/>
      <protection locked="0"/>
    </xf>
    <xf numFmtId="49" fontId="38" fillId="0" borderId="10" xfId="4" applyNumberFormat="1" applyFont="1" applyBorder="1" applyAlignment="1" applyProtection="1">
      <alignment horizontal="left" vertical="top" wrapText="1"/>
      <protection locked="0"/>
    </xf>
    <xf numFmtId="0" fontId="1" fillId="0" borderId="13" xfId="4" applyFont="1" applyBorder="1" applyAlignment="1" applyProtection="1">
      <alignment horizontal="left" vertical="center"/>
      <protection locked="0"/>
    </xf>
    <xf numFmtId="0" fontId="1" fillId="0" borderId="9" xfId="4" applyFont="1" applyBorder="1" applyAlignment="1" applyProtection="1">
      <alignment horizontal="left" vertical="center"/>
      <protection locked="0"/>
    </xf>
    <xf numFmtId="0" fontId="1" fillId="0" borderId="11" xfId="4" applyFont="1" applyBorder="1" applyAlignment="1" applyProtection="1">
      <alignment horizontal="left" vertical="center"/>
      <protection locked="0"/>
    </xf>
    <xf numFmtId="0" fontId="45" fillId="0" borderId="13" xfId="5" applyFont="1" applyFill="1" applyBorder="1" applyAlignment="1" applyProtection="1">
      <alignment horizontal="left" vertical="center"/>
      <protection locked="0"/>
    </xf>
    <xf numFmtId="0" fontId="45" fillId="0" borderId="9" xfId="4" applyFont="1" applyBorder="1" applyAlignment="1" applyProtection="1">
      <alignment horizontal="left" vertical="center"/>
      <protection locked="0"/>
    </xf>
    <xf numFmtId="0" fontId="45" fillId="0" borderId="11" xfId="4" applyFont="1" applyBorder="1" applyAlignment="1" applyProtection="1">
      <alignment horizontal="left" vertical="center"/>
      <protection locked="0"/>
    </xf>
    <xf numFmtId="49" fontId="38" fillId="9" borderId="0" xfId="4" applyNumberFormat="1" applyFont="1" applyFill="1" applyAlignment="1">
      <alignment horizontal="center" vertical="center"/>
    </xf>
    <xf numFmtId="0" fontId="44" fillId="0" borderId="13" xfId="5" applyFont="1" applyFill="1" applyBorder="1" applyAlignment="1" applyProtection="1">
      <alignment horizontal="left" vertical="center"/>
      <protection locked="0"/>
    </xf>
    <xf numFmtId="0" fontId="28" fillId="0" borderId="9" xfId="4" applyFont="1" applyBorder="1" applyAlignment="1" applyProtection="1">
      <alignment horizontal="left" vertical="center"/>
      <protection locked="0"/>
    </xf>
    <xf numFmtId="0" fontId="28" fillId="0" borderId="11" xfId="4" applyFont="1" applyBorder="1" applyAlignment="1" applyProtection="1">
      <alignment horizontal="left" vertical="center"/>
      <protection locked="0"/>
    </xf>
    <xf numFmtId="0" fontId="36" fillId="9" borderId="0" xfId="4" applyFont="1" applyFill="1" applyAlignment="1">
      <alignment horizontal="left" vertical="center"/>
    </xf>
    <xf numFmtId="0" fontId="49" fillId="10" borderId="0" xfId="0" applyFont="1" applyFill="1" applyAlignment="1">
      <alignment horizontal="center" wrapText="1"/>
    </xf>
    <xf numFmtId="0" fontId="55" fillId="8" borderId="0" xfId="0" applyFont="1" applyFill="1" applyAlignment="1">
      <alignment horizontal="left" vertical="top" wrapText="1" indent="1" readingOrder="1"/>
    </xf>
    <xf numFmtId="0" fontId="55" fillId="8" borderId="2" xfId="0" applyFont="1" applyFill="1" applyBorder="1" applyAlignment="1">
      <alignment horizontal="left" vertical="top" wrapText="1" indent="1" readingOrder="1"/>
    </xf>
    <xf numFmtId="0" fontId="55" fillId="8" borderId="8" xfId="0" applyFont="1" applyFill="1" applyBorder="1" applyAlignment="1">
      <alignment horizontal="left" vertical="top" wrapText="1" indent="1" readingOrder="1"/>
    </xf>
    <xf numFmtId="0" fontId="55" fillId="8" borderId="10" xfId="0" applyFont="1" applyFill="1" applyBorder="1" applyAlignment="1">
      <alignment horizontal="left" vertical="top" wrapText="1" indent="1" readingOrder="1"/>
    </xf>
    <xf numFmtId="0" fontId="36" fillId="8" borderId="0" xfId="0" applyFont="1" applyFill="1" applyAlignment="1">
      <alignment horizontal="left" vertical="center"/>
    </xf>
    <xf numFmtId="0" fontId="59" fillId="10" borderId="0" xfId="0" applyFont="1" applyFill="1" applyAlignment="1">
      <alignment horizontal="left" vertical="center"/>
    </xf>
    <xf numFmtId="0" fontId="57" fillId="10" borderId="13" xfId="0" applyFont="1" applyFill="1" applyBorder="1" applyAlignment="1">
      <alignment horizontal="left" vertical="center" wrapText="1"/>
    </xf>
    <xf numFmtId="0" fontId="57" fillId="10" borderId="9" xfId="0" applyFont="1" applyFill="1" applyBorder="1" applyAlignment="1">
      <alignment horizontal="left" vertical="center" wrapText="1"/>
    </xf>
    <xf numFmtId="0" fontId="57" fillId="10" borderId="11" xfId="0" applyFont="1" applyFill="1" applyBorder="1" applyAlignment="1">
      <alignment horizontal="left" vertical="center" wrapText="1"/>
    </xf>
    <xf numFmtId="166" fontId="36" fillId="8" borderId="0" xfId="0" applyNumberFormat="1" applyFont="1" applyFill="1" applyAlignment="1">
      <alignment vertical="center"/>
    </xf>
    <xf numFmtId="0" fontId="36" fillId="9" borderId="0" xfId="23" applyFont="1" applyFill="1" applyAlignment="1">
      <alignment horizontal="left" vertical="center"/>
    </xf>
    <xf numFmtId="0" fontId="62" fillId="9" borderId="0" xfId="23" applyFont="1" applyFill="1" applyAlignment="1">
      <alignment horizontal="left" vertical="center" wrapText="1"/>
    </xf>
    <xf numFmtId="0" fontId="43" fillId="9" borderId="0" xfId="23" applyFont="1" applyFill="1" applyAlignment="1">
      <alignment horizontal="left" vertical="center" wrapText="1" indent="1"/>
    </xf>
    <xf numFmtId="0" fontId="28" fillId="9" borderId="7" xfId="23" applyFont="1" applyFill="1" applyBorder="1" applyAlignment="1">
      <alignment horizontal="left" vertical="center" wrapText="1"/>
    </xf>
    <xf numFmtId="0" fontId="57" fillId="10" borderId="0" xfId="0" applyFont="1" applyFill="1" applyAlignment="1">
      <alignment horizontal="center" wrapText="1"/>
    </xf>
  </cellXfs>
  <cellStyles count="35">
    <cellStyle name="Attribute" xfId="6" xr:uid="{00000000-0005-0000-0000-000000000000}"/>
    <cellStyle name="CategoryHeading" xfId="7" xr:uid="{00000000-0005-0000-0000-000001000000}"/>
    <cellStyle name="Comma 2" xfId="8" xr:uid="{00000000-0005-0000-0000-000002000000}"/>
    <cellStyle name="Currency 2" xfId="9" xr:uid="{00000000-0005-0000-0000-000003000000}"/>
    <cellStyle name="Entered Item" xfId="10" xr:uid="{00000000-0005-0000-0000-000004000000}"/>
    <cellStyle name="Hyperlink" xfId="5" builtinId="8"/>
    <cellStyle name="Hyperlink 2" xfId="24" xr:uid="{00000000-0005-0000-0000-000006000000}"/>
    <cellStyle name="Liquid 2nd" xfId="11" xr:uid="{00000000-0005-0000-0000-000007000000}"/>
    <cellStyle name="MajorHeading" xfId="12" xr:uid="{00000000-0005-0000-0000-000008000000}"/>
    <cellStyle name="Normal" xfId="0" builtinId="0"/>
    <cellStyle name="Normal 2" xfId="1" xr:uid="{00000000-0005-0000-0000-00000A000000}"/>
    <cellStyle name="Normal 2 2" xfId="4" xr:uid="{00000000-0005-0000-0000-00000B000000}"/>
    <cellStyle name="Normal 2 2 2" xfId="23" xr:uid="{00000000-0005-0000-0000-00000C000000}"/>
    <cellStyle name="Normal 2 2 3" xfId="33" xr:uid="{C3F12FCB-4916-4EFF-8270-19B505FF8981}"/>
    <cellStyle name="Normal 2 4" xfId="32" xr:uid="{00000000-0005-0000-0000-00000D000000}"/>
    <cellStyle name="Normal 2 4 2" xfId="34" xr:uid="{C9DEC8B9-37DD-43B3-BEB8-CE8526A0A8B4}"/>
    <cellStyle name="Normal 2 9" xfId="13" xr:uid="{00000000-0005-0000-0000-00000E000000}"/>
    <cellStyle name="Normal 2 9 2" xfId="14" xr:uid="{00000000-0005-0000-0000-00000F000000}"/>
    <cellStyle name="Normal 3" xfId="15" xr:uid="{00000000-0005-0000-0000-000010000000}"/>
    <cellStyle name="Normal 4" xfId="2" xr:uid="{00000000-0005-0000-0000-000011000000}"/>
    <cellStyle name="Normal 4 2" xfId="16" xr:uid="{00000000-0005-0000-0000-000012000000}"/>
    <cellStyle name="Normal 4 2 2" xfId="25" xr:uid="{00000000-0005-0000-0000-000013000000}"/>
    <cellStyle name="Normal 4 3" xfId="26" xr:uid="{00000000-0005-0000-0000-000014000000}"/>
    <cellStyle name="Normal 5" xfId="17" xr:uid="{00000000-0005-0000-0000-000015000000}"/>
    <cellStyle name="Normal 5 2" xfId="18" xr:uid="{00000000-0005-0000-0000-000016000000}"/>
    <cellStyle name="Normal 5 2 2" xfId="27" xr:uid="{00000000-0005-0000-0000-000017000000}"/>
    <cellStyle name="Normal 5 3" xfId="28" xr:uid="{00000000-0005-0000-0000-000018000000}"/>
    <cellStyle name="Normal 6" xfId="29" xr:uid="{00000000-0005-0000-0000-000019000000}"/>
    <cellStyle name="Normal 6 2" xfId="30" xr:uid="{00000000-0005-0000-0000-00001A000000}"/>
    <cellStyle name="Normal 65" xfId="31" xr:uid="{00000000-0005-0000-0000-00001B000000}"/>
    <cellStyle name="Percent" xfId="3" builtinId="5"/>
    <cellStyle name="Percent 2" xfId="19" xr:uid="{00000000-0005-0000-0000-00001D000000}"/>
    <cellStyle name="Percent 3" xfId="20" xr:uid="{00000000-0005-0000-0000-00001E000000}"/>
    <cellStyle name="subtotals" xfId="21" xr:uid="{00000000-0005-0000-0000-00001F000000}"/>
    <cellStyle name="UnitValuation" xfId="22" xr:uid="{00000000-0005-0000-0000-000020000000}"/>
  </cellStyles>
  <dxfs count="1">
    <dxf>
      <font>
        <color auto="1"/>
      </font>
      <fill>
        <patternFill patternType="solid">
          <bgColor theme="0"/>
        </patternFill>
      </fill>
    </dxf>
  </dxfs>
  <tableStyles count="0" defaultTableStyle="TableStyleMedium2" defaultPivotStyle="PivotStyleLight16"/>
  <colors>
    <mruColors>
      <color rgb="FF00A499"/>
      <color rgb="FFF6F5EE"/>
      <color rgb="FF3399FF"/>
      <color rgb="FFEEF3AF"/>
      <color rgb="FFED1164"/>
      <color rgb="FFFFCB1B"/>
      <color rgb="FFFFFF00"/>
      <color rgb="FFE6E6E6"/>
      <color rgb="FFBFBFB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254000</xdr:colOff>
      <xdr:row>1</xdr:row>
      <xdr:rowOff>76200</xdr:rowOff>
    </xdr:from>
    <xdr:to>
      <xdr:col>11</xdr:col>
      <xdr:colOff>521757</xdr:colOff>
      <xdr:row>4</xdr:row>
      <xdr:rowOff>161044</xdr:rowOff>
    </xdr:to>
    <xdr:pic>
      <xdr:nvPicPr>
        <xdr:cNvPr id="2" name="Graphic 3">
          <a:extLst>
            <a:ext uri="{FF2B5EF4-FFF2-40B4-BE49-F238E27FC236}">
              <a16:creationId xmlns:a16="http://schemas.microsoft.com/office/drawing/2014/main" id="{299916C9-8BCD-4417-B55A-165DB5D87F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038725" y="171450"/>
          <a:ext cx="2134657" cy="745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31751</xdr:colOff>
      <xdr:row>0</xdr:row>
      <xdr:rowOff>476250</xdr:rowOff>
    </xdr:from>
    <xdr:to>
      <xdr:col>13</xdr:col>
      <xdr:colOff>349251</xdr:colOff>
      <xdr:row>2</xdr:row>
      <xdr:rowOff>84667</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31751" y="476250"/>
          <a:ext cx="6159500" cy="319617"/>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69B12-9221-4DF7-AE69-6BFEA04BE18B}">
  <sheetPr>
    <tabColor rgb="FF00A499"/>
    <pageSetUpPr fitToPage="1"/>
  </sheetPr>
  <dimension ref="A1:N58"/>
  <sheetViews>
    <sheetView showGridLines="0" tabSelected="1" view="pageBreakPreview" topLeftCell="A7" zoomScale="115" zoomScaleNormal="100" zoomScaleSheetLayoutView="115" workbookViewId="0">
      <selection activeCell="E10" sqref="E10:L10"/>
    </sheetView>
  </sheetViews>
  <sheetFormatPr defaultColWidth="9" defaultRowHeight="16.5"/>
  <cols>
    <col min="1" max="1" width="5.375" style="191" customWidth="1"/>
    <col min="2" max="2" width="4.375" style="191" customWidth="1"/>
    <col min="3" max="3" width="4.875" style="191" customWidth="1"/>
    <col min="4" max="4" width="8.625" style="191" customWidth="1"/>
    <col min="5" max="5" width="12" style="191" customWidth="1"/>
    <col min="6" max="6" width="9" style="191"/>
    <col min="7" max="7" width="11.125" style="191" customWidth="1"/>
    <col min="8" max="8" width="9" style="191"/>
    <col min="9" max="9" width="11.5" style="191" customWidth="1"/>
    <col min="10" max="10" width="5.875" style="191" customWidth="1"/>
    <col min="11" max="12" width="7.125" style="191" customWidth="1"/>
    <col min="13" max="13" width="5.75" style="191" customWidth="1"/>
    <col min="14" max="14" width="5.375" style="191" customWidth="1"/>
    <col min="15" max="16384" width="9" style="191"/>
  </cols>
  <sheetData>
    <row r="1" spans="1:14" ht="7.5" customHeight="1">
      <c r="A1" s="189" t="s">
        <v>0</v>
      </c>
      <c r="B1" s="189"/>
      <c r="C1" s="189"/>
      <c r="D1" s="189"/>
      <c r="E1" s="189"/>
      <c r="F1" s="189"/>
      <c r="G1" s="189"/>
      <c r="H1" s="189"/>
      <c r="I1" s="189"/>
      <c r="J1" s="189"/>
      <c r="K1" s="189"/>
      <c r="L1" s="189"/>
      <c r="M1" s="190"/>
      <c r="N1" s="189"/>
    </row>
    <row r="2" spans="1:14" ht="17.25">
      <c r="A2" s="189" t="s">
        <v>0</v>
      </c>
      <c r="B2" s="189"/>
      <c r="C2" s="189"/>
      <c r="D2" s="189"/>
      <c r="E2" s="189"/>
      <c r="F2" s="189"/>
      <c r="G2" s="189"/>
      <c r="H2" s="189"/>
      <c r="I2" s="189"/>
      <c r="J2" s="189"/>
      <c r="K2" s="189"/>
      <c r="L2" s="189"/>
      <c r="M2" s="190"/>
      <c r="N2" s="189"/>
    </row>
    <row r="3" spans="1:14" ht="17.25">
      <c r="A3" s="189" t="s">
        <v>0</v>
      </c>
      <c r="B3" s="189"/>
      <c r="C3" s="189"/>
      <c r="D3" s="189"/>
      <c r="E3" s="189"/>
      <c r="F3" s="189"/>
      <c r="G3" s="189"/>
      <c r="H3" s="189"/>
      <c r="I3" s="189"/>
      <c r="J3" s="189"/>
      <c r="K3" s="189"/>
      <c r="L3" s="189"/>
      <c r="M3" s="190"/>
      <c r="N3" s="189"/>
    </row>
    <row r="4" spans="1:14" ht="17.25">
      <c r="A4" s="189"/>
      <c r="B4" s="189"/>
      <c r="C4" s="189"/>
      <c r="D4" s="189"/>
      <c r="E4" s="189"/>
      <c r="F4" s="189"/>
      <c r="G4" s="189"/>
      <c r="H4" s="189"/>
      <c r="I4" s="189"/>
      <c r="J4" s="189"/>
      <c r="K4" s="189"/>
      <c r="L4" s="189"/>
      <c r="M4" s="190"/>
      <c r="N4" s="189"/>
    </row>
    <row r="5" spans="1:14" ht="17.25">
      <c r="A5" s="189" t="s">
        <v>0</v>
      </c>
      <c r="B5" s="189"/>
      <c r="C5" s="189"/>
      <c r="D5" s="189"/>
      <c r="E5" s="189"/>
      <c r="F5" s="189"/>
      <c r="G5" s="189"/>
      <c r="H5" s="189"/>
      <c r="I5" s="189"/>
      <c r="J5" s="189"/>
      <c r="K5" s="189"/>
      <c r="L5" s="189"/>
      <c r="M5" s="190"/>
      <c r="N5" s="189"/>
    </row>
    <row r="6" spans="1:14" ht="17.25">
      <c r="A6" s="189" t="s">
        <v>0</v>
      </c>
      <c r="B6" s="189"/>
      <c r="C6" s="189"/>
      <c r="D6" s="189"/>
      <c r="E6" s="189"/>
      <c r="F6" s="189"/>
      <c r="G6" s="189"/>
      <c r="H6" s="189"/>
      <c r="I6" s="189"/>
      <c r="J6" s="189"/>
      <c r="K6" s="189"/>
      <c r="L6" s="189"/>
      <c r="M6" s="190"/>
      <c r="N6" s="189"/>
    </row>
    <row r="7" spans="1:14" ht="78" customHeight="1">
      <c r="A7" s="189" t="s">
        <v>0</v>
      </c>
      <c r="B7" s="342" t="s">
        <v>1</v>
      </c>
      <c r="C7" s="342"/>
      <c r="D7" s="342"/>
      <c r="E7" s="342"/>
      <c r="F7" s="342"/>
      <c r="G7" s="342"/>
      <c r="H7" s="342"/>
      <c r="I7" s="342"/>
      <c r="J7" s="342"/>
      <c r="K7" s="342"/>
      <c r="L7" s="342"/>
      <c r="M7" s="192"/>
      <c r="N7" s="189"/>
    </row>
    <row r="8" spans="1:14" s="195" customFormat="1" ht="6">
      <c r="A8" s="193" t="s">
        <v>0</v>
      </c>
      <c r="B8" s="194"/>
      <c r="C8" s="194"/>
      <c r="D8" s="194"/>
      <c r="E8" s="194"/>
      <c r="F8" s="194"/>
      <c r="G8" s="194"/>
      <c r="H8" s="194"/>
      <c r="I8" s="194"/>
      <c r="J8" s="194"/>
      <c r="K8" s="194"/>
      <c r="L8" s="194"/>
      <c r="M8" s="194"/>
      <c r="N8" s="193"/>
    </row>
    <row r="9" spans="1:14" s="197" customFormat="1" ht="17.25">
      <c r="A9" s="189" t="s">
        <v>0</v>
      </c>
      <c r="B9" s="196"/>
      <c r="C9" s="196"/>
      <c r="D9" s="196"/>
      <c r="E9" s="196"/>
      <c r="F9" s="196"/>
      <c r="G9" s="196"/>
      <c r="H9" s="196"/>
      <c r="I9" s="196"/>
      <c r="J9" s="196"/>
      <c r="K9" s="196"/>
      <c r="L9" s="196"/>
      <c r="M9" s="196"/>
      <c r="N9" s="189"/>
    </row>
    <row r="10" spans="1:14" s="216" customFormat="1" ht="17.25">
      <c r="A10" s="213" t="s">
        <v>0</v>
      </c>
      <c r="B10" s="214" t="s">
        <v>2</v>
      </c>
      <c r="C10" s="214"/>
      <c r="D10" s="214"/>
      <c r="E10" s="343"/>
      <c r="F10" s="344"/>
      <c r="G10" s="344"/>
      <c r="H10" s="344"/>
      <c r="I10" s="344"/>
      <c r="J10" s="344"/>
      <c r="K10" s="344"/>
      <c r="L10" s="345"/>
      <c r="M10" s="215"/>
      <c r="N10" s="213"/>
    </row>
    <row r="11" spans="1:14" ht="17.25">
      <c r="A11" s="189" t="s">
        <v>0</v>
      </c>
      <c r="B11" s="198"/>
      <c r="C11" s="199"/>
      <c r="D11" s="199"/>
      <c r="E11" s="199"/>
      <c r="F11" s="199"/>
      <c r="G11" s="199"/>
      <c r="H11" s="199"/>
      <c r="I11" s="199"/>
      <c r="J11" s="199"/>
      <c r="K11" s="199"/>
      <c r="L11" s="199"/>
      <c r="M11" s="199"/>
      <c r="N11" s="189"/>
    </row>
    <row r="12" spans="1:14" ht="17.25">
      <c r="A12" s="189" t="s">
        <v>0</v>
      </c>
      <c r="B12" s="198" t="s">
        <v>3</v>
      </c>
      <c r="C12" s="199"/>
      <c r="D12" s="199"/>
      <c r="E12" s="346"/>
      <c r="F12" s="347"/>
      <c r="G12" s="347"/>
      <c r="H12" s="347"/>
      <c r="I12" s="347"/>
      <c r="J12" s="347"/>
      <c r="K12" s="347"/>
      <c r="L12" s="348"/>
      <c r="M12" s="199"/>
      <c r="N12" s="189"/>
    </row>
    <row r="13" spans="1:14" ht="17.25">
      <c r="A13" s="189" t="s">
        <v>0</v>
      </c>
      <c r="B13" s="200"/>
      <c r="C13" s="200"/>
      <c r="D13" s="200"/>
      <c r="E13" s="349"/>
      <c r="F13" s="350"/>
      <c r="G13" s="350"/>
      <c r="H13" s="350"/>
      <c r="I13" s="350"/>
      <c r="J13" s="350"/>
      <c r="K13" s="350"/>
      <c r="L13" s="351"/>
      <c r="M13" s="199"/>
      <c r="N13" s="189"/>
    </row>
    <row r="14" spans="1:14" ht="17.25">
      <c r="A14" s="189" t="s">
        <v>0</v>
      </c>
      <c r="B14" s="200"/>
      <c r="C14" s="200"/>
      <c r="D14" s="200"/>
      <c r="E14" s="349"/>
      <c r="F14" s="350"/>
      <c r="G14" s="350"/>
      <c r="H14" s="350"/>
      <c r="I14" s="350"/>
      <c r="J14" s="350"/>
      <c r="K14" s="350"/>
      <c r="L14" s="351"/>
      <c r="M14" s="199"/>
      <c r="N14" s="189"/>
    </row>
    <row r="15" spans="1:14" ht="17.25">
      <c r="A15" s="189" t="s">
        <v>0</v>
      </c>
      <c r="B15" s="201"/>
      <c r="C15" s="201"/>
      <c r="D15" s="201"/>
      <c r="E15" s="352"/>
      <c r="F15" s="353"/>
      <c r="G15" s="353"/>
      <c r="H15" s="353"/>
      <c r="I15" s="353"/>
      <c r="J15" s="353"/>
      <c r="K15" s="353"/>
      <c r="L15" s="354"/>
      <c r="M15" s="199"/>
      <c r="N15" s="189"/>
    </row>
    <row r="16" spans="1:14" ht="17.25">
      <c r="A16" s="189"/>
      <c r="B16" s="201"/>
      <c r="C16" s="201"/>
      <c r="D16" s="201"/>
      <c r="E16" s="201"/>
      <c r="F16" s="201"/>
      <c r="G16" s="201"/>
      <c r="H16" s="201"/>
      <c r="I16" s="201"/>
      <c r="J16" s="201"/>
      <c r="K16" s="201"/>
      <c r="L16" s="201"/>
      <c r="M16" s="199"/>
      <c r="N16" s="189"/>
    </row>
    <row r="17" spans="1:14" ht="17.25">
      <c r="A17" s="189"/>
      <c r="B17" s="198" t="s">
        <v>4</v>
      </c>
      <c r="C17" s="201"/>
      <c r="D17" s="201"/>
      <c r="E17" s="355"/>
      <c r="F17" s="356"/>
      <c r="G17" s="356"/>
      <c r="H17" s="356"/>
      <c r="I17" s="356"/>
      <c r="J17" s="356"/>
      <c r="K17" s="356"/>
      <c r="L17" s="357"/>
      <c r="M17" s="199"/>
      <c r="N17" s="189"/>
    </row>
    <row r="18" spans="1:14" s="197" customFormat="1" ht="17.25">
      <c r="A18" s="189" t="s">
        <v>0</v>
      </c>
      <c r="B18" s="196"/>
      <c r="C18" s="196"/>
      <c r="D18" s="196"/>
      <c r="E18" s="196"/>
      <c r="F18" s="196"/>
      <c r="G18" s="196"/>
      <c r="H18" s="196"/>
      <c r="I18" s="196"/>
      <c r="J18" s="196"/>
      <c r="K18" s="196"/>
      <c r="L18" s="196"/>
      <c r="M18" s="196"/>
      <c r="N18" s="189"/>
    </row>
    <row r="19" spans="1:14" s="197" customFormat="1" ht="17.25">
      <c r="A19" s="189" t="s">
        <v>0</v>
      </c>
      <c r="B19" s="358" t="s">
        <v>5</v>
      </c>
      <c r="C19" s="359"/>
      <c r="D19" s="359"/>
      <c r="E19" s="359"/>
      <c r="F19" s="359"/>
      <c r="G19" s="359"/>
      <c r="H19" s="359"/>
      <c r="I19" s="359"/>
      <c r="J19" s="359"/>
      <c r="K19" s="359"/>
      <c r="L19" s="359"/>
      <c r="M19" s="196"/>
      <c r="N19" s="189"/>
    </row>
    <row r="20" spans="1:14" s="197" customFormat="1" ht="17.25">
      <c r="A20" s="189" t="s">
        <v>0</v>
      </c>
      <c r="B20" s="359"/>
      <c r="C20" s="359"/>
      <c r="D20" s="359"/>
      <c r="E20" s="359"/>
      <c r="F20" s="359"/>
      <c r="G20" s="359"/>
      <c r="H20" s="359"/>
      <c r="I20" s="359"/>
      <c r="J20" s="359"/>
      <c r="K20" s="359"/>
      <c r="L20" s="359"/>
      <c r="M20" s="196"/>
      <c r="N20" s="189"/>
    </row>
    <row r="21" spans="1:14" s="197" customFormat="1" ht="17.25">
      <c r="A21" s="189" t="s">
        <v>0</v>
      </c>
      <c r="B21" s="196"/>
      <c r="C21" s="196"/>
      <c r="D21" s="196"/>
      <c r="E21" s="196"/>
      <c r="F21" s="196"/>
      <c r="G21" s="196"/>
      <c r="H21" s="196"/>
      <c r="I21" s="196"/>
      <c r="J21" s="196"/>
      <c r="K21" s="196"/>
      <c r="L21" s="196"/>
      <c r="M21" s="196"/>
      <c r="N21" s="189"/>
    </row>
    <row r="22" spans="1:14" s="197" customFormat="1" ht="17.25">
      <c r="A22" s="189" t="s">
        <v>0</v>
      </c>
      <c r="B22" s="202" t="s">
        <v>6</v>
      </c>
      <c r="C22" s="189"/>
      <c r="D22" s="189"/>
      <c r="E22" s="189"/>
      <c r="F22" s="189"/>
      <c r="G22" s="189"/>
      <c r="H22" s="189"/>
      <c r="I22" s="189"/>
      <c r="J22" s="189"/>
      <c r="K22" s="189"/>
      <c r="L22" s="189"/>
      <c r="M22" s="189"/>
      <c r="N22" s="189"/>
    </row>
    <row r="23" spans="1:14" s="197" customFormat="1" ht="17.25">
      <c r="A23" s="189" t="s">
        <v>0</v>
      </c>
      <c r="B23" s="360" t="s">
        <v>7</v>
      </c>
      <c r="C23" s="361"/>
      <c r="D23" s="361"/>
      <c r="E23" s="361"/>
      <c r="F23" s="361"/>
      <c r="G23" s="361"/>
      <c r="H23" s="361"/>
      <c r="I23" s="361"/>
      <c r="J23" s="361"/>
      <c r="K23" s="361"/>
      <c r="L23" s="361"/>
      <c r="M23" s="189"/>
      <c r="N23" s="189"/>
    </row>
    <row r="24" spans="1:14" s="197" customFormat="1" ht="17.25">
      <c r="A24" s="189" t="s">
        <v>0</v>
      </c>
      <c r="B24" s="361"/>
      <c r="C24" s="361"/>
      <c r="D24" s="361"/>
      <c r="E24" s="361"/>
      <c r="F24" s="361"/>
      <c r="G24" s="361"/>
      <c r="H24" s="361"/>
      <c r="I24" s="361"/>
      <c r="J24" s="361"/>
      <c r="K24" s="361"/>
      <c r="L24" s="361"/>
      <c r="M24" s="189"/>
      <c r="N24" s="189"/>
    </row>
    <row r="25" spans="1:14" s="197" customFormat="1" ht="17.25">
      <c r="A25" s="189"/>
      <c r="B25" s="361"/>
      <c r="C25" s="361"/>
      <c r="D25" s="361"/>
      <c r="E25" s="361"/>
      <c r="F25" s="361"/>
      <c r="G25" s="361"/>
      <c r="H25" s="361"/>
      <c r="I25" s="361"/>
      <c r="J25" s="361"/>
      <c r="K25" s="361"/>
      <c r="L25" s="361"/>
      <c r="M25" s="189"/>
      <c r="N25" s="189"/>
    </row>
    <row r="26" spans="1:14" s="197" customFormat="1" ht="17.25">
      <c r="A26" s="189"/>
      <c r="B26" s="361"/>
      <c r="C26" s="361"/>
      <c r="D26" s="361"/>
      <c r="E26" s="361"/>
      <c r="F26" s="361"/>
      <c r="G26" s="361"/>
      <c r="H26" s="361"/>
      <c r="I26" s="361"/>
      <c r="J26" s="361"/>
      <c r="K26" s="361"/>
      <c r="L26" s="361"/>
      <c r="M26" s="189"/>
      <c r="N26" s="189"/>
    </row>
    <row r="27" spans="1:14" s="197" customFormat="1" ht="17.25">
      <c r="A27" s="189"/>
      <c r="B27" s="361"/>
      <c r="C27" s="361"/>
      <c r="D27" s="361"/>
      <c r="E27" s="361"/>
      <c r="F27" s="361"/>
      <c r="G27" s="361"/>
      <c r="H27" s="361"/>
      <c r="I27" s="361"/>
      <c r="J27" s="361"/>
      <c r="K27" s="361"/>
      <c r="L27" s="361"/>
      <c r="M27" s="189"/>
      <c r="N27" s="189"/>
    </row>
    <row r="28" spans="1:14" s="197" customFormat="1" ht="37.5" customHeight="1">
      <c r="A28" s="189"/>
      <c r="B28" s="361"/>
      <c r="C28" s="361"/>
      <c r="D28" s="361"/>
      <c r="E28" s="361"/>
      <c r="F28" s="361"/>
      <c r="G28" s="361"/>
      <c r="H28" s="361"/>
      <c r="I28" s="361"/>
      <c r="J28" s="361"/>
      <c r="K28" s="361"/>
      <c r="L28" s="361"/>
      <c r="M28" s="189"/>
      <c r="N28" s="189"/>
    </row>
    <row r="29" spans="1:14" s="197" customFormat="1" ht="17.25">
      <c r="A29" s="189" t="s">
        <v>0</v>
      </c>
      <c r="B29" s="213"/>
      <c r="C29" s="213"/>
      <c r="D29" s="213"/>
      <c r="E29" s="213"/>
      <c r="F29" s="213"/>
      <c r="G29" s="213"/>
      <c r="H29" s="213"/>
      <c r="I29" s="213"/>
      <c r="J29" s="213"/>
      <c r="K29" s="213"/>
      <c r="L29" s="213"/>
      <c r="M29" s="189"/>
      <c r="N29" s="189"/>
    </row>
    <row r="30" spans="1:14" s="197" customFormat="1" ht="17.25">
      <c r="A30" s="189" t="s">
        <v>0</v>
      </c>
      <c r="B30" s="269" t="s">
        <v>8</v>
      </c>
      <c r="C30" s="213"/>
      <c r="D30" s="213"/>
      <c r="E30" s="213"/>
      <c r="F30" s="213"/>
      <c r="G30" s="213"/>
      <c r="H30" s="213"/>
      <c r="I30" s="213"/>
      <c r="J30" s="213"/>
      <c r="K30" s="213"/>
      <c r="L30" s="213"/>
      <c r="M30" s="189"/>
      <c r="N30" s="189"/>
    </row>
    <row r="31" spans="1:14" s="197" customFormat="1" ht="17.45" customHeight="1">
      <c r="A31" s="189" t="s">
        <v>0</v>
      </c>
      <c r="B31" s="361" t="s">
        <v>9</v>
      </c>
      <c r="C31" s="361"/>
      <c r="D31" s="361"/>
      <c r="E31" s="361"/>
      <c r="F31" s="361"/>
      <c r="G31" s="361"/>
      <c r="H31" s="361"/>
      <c r="I31" s="361"/>
      <c r="J31" s="361"/>
      <c r="K31" s="361"/>
      <c r="L31" s="361"/>
      <c r="M31" s="189"/>
      <c r="N31" s="189"/>
    </row>
    <row r="32" spans="1:14" s="197" customFormat="1" ht="17.25">
      <c r="A32" s="189" t="s">
        <v>0</v>
      </c>
      <c r="B32" s="361"/>
      <c r="C32" s="361"/>
      <c r="D32" s="361"/>
      <c r="E32" s="361"/>
      <c r="F32" s="361"/>
      <c r="G32" s="361"/>
      <c r="H32" s="361"/>
      <c r="I32" s="361"/>
      <c r="J32" s="361"/>
      <c r="K32" s="361"/>
      <c r="L32" s="361"/>
      <c r="M32" s="189"/>
      <c r="N32" s="189"/>
    </row>
    <row r="33" spans="1:14" s="197" customFormat="1" ht="17.25">
      <c r="A33" s="189" t="s">
        <v>0</v>
      </c>
      <c r="B33" s="213"/>
      <c r="C33" s="213"/>
      <c r="D33" s="213"/>
      <c r="E33" s="213"/>
      <c r="F33" s="213"/>
      <c r="G33" s="213"/>
      <c r="H33" s="213"/>
      <c r="I33" s="213"/>
      <c r="J33" s="213"/>
      <c r="K33" s="213"/>
      <c r="L33" s="213"/>
      <c r="M33" s="189"/>
      <c r="N33" s="189"/>
    </row>
    <row r="34" spans="1:14" s="197" customFormat="1" ht="17.25">
      <c r="A34" s="189" t="s">
        <v>0</v>
      </c>
      <c r="B34" s="269" t="s">
        <v>10</v>
      </c>
      <c r="C34" s="270"/>
      <c r="D34" s="270"/>
      <c r="E34" s="270"/>
      <c r="F34" s="270"/>
      <c r="G34" s="270"/>
      <c r="H34" s="270"/>
      <c r="I34" s="270"/>
      <c r="J34" s="270"/>
      <c r="K34" s="270"/>
      <c r="L34" s="270"/>
      <c r="M34" s="189"/>
      <c r="N34" s="189"/>
    </row>
    <row r="35" spans="1:14" s="197" customFormat="1" ht="22.5" customHeight="1">
      <c r="A35" s="189"/>
      <c r="B35" s="361" t="s">
        <v>11</v>
      </c>
      <c r="C35" s="361"/>
      <c r="D35" s="361"/>
      <c r="E35" s="361"/>
      <c r="F35" s="361"/>
      <c r="G35" s="361"/>
      <c r="H35" s="361"/>
      <c r="I35" s="361"/>
      <c r="J35" s="361"/>
      <c r="K35" s="361"/>
      <c r="L35" s="361"/>
      <c r="M35" s="189"/>
      <c r="N35" s="189"/>
    </row>
    <row r="36" spans="1:14" s="197" customFormat="1" ht="17.25">
      <c r="A36" s="189" t="s">
        <v>0</v>
      </c>
      <c r="B36" s="361"/>
      <c r="C36" s="361"/>
      <c r="D36" s="361"/>
      <c r="E36" s="361"/>
      <c r="F36" s="361"/>
      <c r="G36" s="361"/>
      <c r="H36" s="361"/>
      <c r="I36" s="361"/>
      <c r="J36" s="361"/>
      <c r="K36" s="361"/>
      <c r="L36" s="361"/>
      <c r="M36" s="189"/>
      <c r="N36" s="189"/>
    </row>
    <row r="37" spans="1:14" s="197" customFormat="1" ht="17.25">
      <c r="A37" s="189"/>
      <c r="B37" s="361"/>
      <c r="C37" s="361"/>
      <c r="D37" s="361"/>
      <c r="E37" s="361"/>
      <c r="F37" s="361"/>
      <c r="G37" s="361"/>
      <c r="H37" s="361"/>
      <c r="I37" s="361"/>
      <c r="J37" s="361"/>
      <c r="K37" s="361"/>
      <c r="L37" s="361"/>
      <c r="M37" s="189"/>
      <c r="N37" s="189"/>
    </row>
    <row r="38" spans="1:14" s="197" customFormat="1" ht="17.25">
      <c r="A38" s="189"/>
      <c r="B38" s="361"/>
      <c r="C38" s="361"/>
      <c r="D38" s="361"/>
      <c r="E38" s="361"/>
      <c r="F38" s="361"/>
      <c r="G38" s="361"/>
      <c r="H38" s="361"/>
      <c r="I38" s="361"/>
      <c r="J38" s="361"/>
      <c r="K38" s="361"/>
      <c r="L38" s="361"/>
      <c r="M38" s="189"/>
      <c r="N38" s="189"/>
    </row>
    <row r="39" spans="1:14" s="197" customFormat="1" ht="17.25">
      <c r="A39" s="189"/>
      <c r="B39" s="361"/>
      <c r="C39" s="361"/>
      <c r="D39" s="361"/>
      <c r="E39" s="361"/>
      <c r="F39" s="361"/>
      <c r="G39" s="361"/>
      <c r="H39" s="361"/>
      <c r="I39" s="361"/>
      <c r="J39" s="361"/>
      <c r="K39" s="361"/>
      <c r="L39" s="361"/>
      <c r="M39" s="189"/>
      <c r="N39" s="189"/>
    </row>
    <row r="40" spans="1:14" s="197" customFormat="1" ht="17.25">
      <c r="A40" s="189"/>
      <c r="B40" s="361"/>
      <c r="C40" s="361"/>
      <c r="D40" s="361"/>
      <c r="E40" s="361"/>
      <c r="F40" s="361"/>
      <c r="G40" s="361"/>
      <c r="H40" s="361"/>
      <c r="I40" s="361"/>
      <c r="J40" s="361"/>
      <c r="K40" s="361"/>
      <c r="L40" s="361"/>
      <c r="M40" s="189"/>
      <c r="N40" s="189"/>
    </row>
    <row r="41" spans="1:14" s="197" customFormat="1" ht="39.75" customHeight="1">
      <c r="A41" s="189"/>
      <c r="B41" s="361"/>
      <c r="C41" s="361"/>
      <c r="D41" s="361"/>
      <c r="E41" s="361"/>
      <c r="F41" s="361"/>
      <c r="G41" s="361"/>
      <c r="H41" s="361"/>
      <c r="I41" s="361"/>
      <c r="J41" s="361"/>
      <c r="K41" s="361"/>
      <c r="L41" s="361"/>
      <c r="M41" s="189"/>
      <c r="N41" s="189"/>
    </row>
    <row r="42" spans="1:14" s="197" customFormat="1" ht="17.25">
      <c r="A42" s="189" t="s">
        <v>0</v>
      </c>
      <c r="B42" s="203"/>
      <c r="C42" s="189"/>
      <c r="D42" s="189"/>
      <c r="E42" s="189"/>
      <c r="F42" s="189"/>
      <c r="G42" s="189"/>
      <c r="H42" s="189"/>
      <c r="I42" s="189"/>
      <c r="J42" s="189"/>
      <c r="K42" s="189"/>
      <c r="L42" s="189"/>
      <c r="M42" s="189"/>
      <c r="N42" s="189"/>
    </row>
    <row r="43" spans="1:14" s="197" customFormat="1" ht="17.25">
      <c r="A43" s="189" t="s">
        <v>0</v>
      </c>
      <c r="B43" s="202" t="s">
        <v>12</v>
      </c>
      <c r="C43" s="189"/>
      <c r="D43" s="189"/>
      <c r="E43" s="189"/>
      <c r="F43" s="189"/>
      <c r="G43" s="189"/>
      <c r="H43" s="189"/>
      <c r="I43" s="189"/>
      <c r="J43" s="189"/>
      <c r="K43" s="189"/>
      <c r="L43" s="189"/>
      <c r="M43" s="189"/>
      <c r="N43" s="189"/>
    </row>
    <row r="44" spans="1:14" s="197" customFormat="1" ht="17.25">
      <c r="A44" s="189" t="s">
        <v>0</v>
      </c>
      <c r="B44" s="362" t="s">
        <v>13</v>
      </c>
      <c r="C44" s="362"/>
      <c r="D44" s="362"/>
      <c r="E44" s="362"/>
      <c r="F44" s="362"/>
      <c r="G44" s="362"/>
      <c r="H44" s="362"/>
      <c r="I44" s="362"/>
      <c r="J44" s="362"/>
      <c r="K44" s="362"/>
      <c r="L44" s="362"/>
      <c r="M44" s="189"/>
      <c r="N44" s="189"/>
    </row>
    <row r="45" spans="1:14" s="197" customFormat="1" ht="6" hidden="1" customHeight="1">
      <c r="A45" s="189" t="s">
        <v>0</v>
      </c>
      <c r="B45" s="22"/>
      <c r="C45" s="22"/>
      <c r="D45" s="22"/>
      <c r="E45" s="22"/>
      <c r="F45" s="22"/>
      <c r="G45" s="22"/>
      <c r="H45" s="22" t="s">
        <v>0</v>
      </c>
      <c r="I45" s="22" t="s">
        <v>0</v>
      </c>
      <c r="J45" s="22" t="s">
        <v>0</v>
      </c>
      <c r="K45" s="22" t="s">
        <v>0</v>
      </c>
      <c r="L45" s="22" t="s">
        <v>0</v>
      </c>
      <c r="M45" s="189"/>
      <c r="N45" s="189" t="s">
        <v>0</v>
      </c>
    </row>
    <row r="46" spans="1:14" s="197" customFormat="1" ht="21.75" hidden="1">
      <c r="A46" s="189" t="s">
        <v>0</v>
      </c>
      <c r="B46" s="204" t="s">
        <v>14</v>
      </c>
      <c r="C46" s="339" t="s">
        <v>15</v>
      </c>
      <c r="D46" s="339"/>
      <c r="E46" s="363" t="s">
        <v>16</v>
      </c>
      <c r="F46" s="364"/>
      <c r="G46" s="364"/>
      <c r="H46" s="22" t="s">
        <v>0</v>
      </c>
      <c r="I46" s="22" t="s">
        <v>0</v>
      </c>
      <c r="J46" s="22" t="s">
        <v>0</v>
      </c>
      <c r="K46" s="22" t="s">
        <v>0</v>
      </c>
      <c r="L46" s="22" t="s">
        <v>0</v>
      </c>
      <c r="M46" s="189"/>
      <c r="N46" s="189"/>
    </row>
    <row r="47" spans="1:14" s="197" customFormat="1" ht="6" customHeight="1">
      <c r="A47" s="189" t="s">
        <v>0</v>
      </c>
      <c r="B47" s="22" t="s">
        <v>0</v>
      </c>
      <c r="C47" s="22" t="s">
        <v>0</v>
      </c>
      <c r="D47" s="22" t="s">
        <v>0</v>
      </c>
      <c r="E47" s="22" t="s">
        <v>0</v>
      </c>
      <c r="F47" s="22" t="s">
        <v>0</v>
      </c>
      <c r="G47" s="22" t="s">
        <v>0</v>
      </c>
      <c r="H47" s="22" t="s">
        <v>0</v>
      </c>
      <c r="I47" s="22" t="s">
        <v>0</v>
      </c>
      <c r="J47" s="22" t="s">
        <v>0</v>
      </c>
      <c r="K47" s="22" t="s">
        <v>0</v>
      </c>
      <c r="L47" s="22" t="s">
        <v>0</v>
      </c>
      <c r="M47" s="189"/>
      <c r="N47" s="189" t="s">
        <v>0</v>
      </c>
    </row>
    <row r="48" spans="1:14" s="197" customFormat="1" ht="21.75">
      <c r="A48" s="189" t="s">
        <v>0</v>
      </c>
      <c r="B48" s="205" t="s">
        <v>17</v>
      </c>
      <c r="C48" s="339" t="s">
        <v>18</v>
      </c>
      <c r="D48" s="339"/>
      <c r="E48" s="340" t="s">
        <v>19</v>
      </c>
      <c r="F48" s="341"/>
      <c r="G48" s="341"/>
      <c r="H48" s="22" t="s">
        <v>0</v>
      </c>
      <c r="I48" s="22" t="s">
        <v>0</v>
      </c>
      <c r="J48" s="22" t="s">
        <v>0</v>
      </c>
      <c r="K48" s="22" t="s">
        <v>0</v>
      </c>
      <c r="L48" s="22" t="s">
        <v>0</v>
      </c>
      <c r="M48" s="189"/>
      <c r="N48" s="189"/>
    </row>
    <row r="49" spans="1:14" s="197" customFormat="1" ht="17.25">
      <c r="A49" s="189" t="s">
        <v>0</v>
      </c>
      <c r="B49" s="22" t="s">
        <v>0</v>
      </c>
      <c r="C49" s="22" t="s">
        <v>0</v>
      </c>
      <c r="D49" s="22" t="s">
        <v>0</v>
      </c>
      <c r="E49" s="22" t="s">
        <v>0</v>
      </c>
      <c r="F49" s="22" t="s">
        <v>0</v>
      </c>
      <c r="G49" s="22" t="s">
        <v>0</v>
      </c>
      <c r="H49" s="22" t="s">
        <v>0</v>
      </c>
      <c r="I49" s="22" t="s">
        <v>0</v>
      </c>
      <c r="J49" s="22" t="s">
        <v>0</v>
      </c>
      <c r="K49" s="22" t="s">
        <v>0</v>
      </c>
      <c r="L49" s="22" t="s">
        <v>0</v>
      </c>
      <c r="M49" s="189"/>
      <c r="N49" s="189" t="s">
        <v>0</v>
      </c>
    </row>
    <row r="50" spans="1:14" s="206" customFormat="1" ht="17.25">
      <c r="A50" s="189"/>
      <c r="B50" s="365" t="s">
        <v>20</v>
      </c>
      <c r="C50" s="365"/>
      <c r="D50" s="365"/>
      <c r="E50" s="365"/>
      <c r="F50" s="365"/>
      <c r="G50" s="365"/>
      <c r="H50" s="365"/>
      <c r="I50" s="365"/>
      <c r="J50" s="365"/>
      <c r="K50" s="365"/>
      <c r="L50" s="365"/>
      <c r="M50" s="189"/>
      <c r="N50" s="189"/>
    </row>
    <row r="51" spans="1:14" s="206" customFormat="1" ht="35.25" customHeight="1">
      <c r="A51" s="189"/>
      <c r="B51" s="366" t="s">
        <v>21</v>
      </c>
      <c r="C51" s="366"/>
      <c r="D51" s="366"/>
      <c r="E51" s="366"/>
      <c r="F51" s="366"/>
      <c r="G51" s="366"/>
      <c r="H51" s="366"/>
      <c r="I51" s="366"/>
      <c r="J51" s="366"/>
      <c r="K51" s="366"/>
      <c r="L51" s="366"/>
      <c r="M51" s="189"/>
      <c r="N51" s="189"/>
    </row>
    <row r="52" spans="1:14" s="206" customFormat="1" ht="17.25">
      <c r="A52" s="189"/>
      <c r="B52" s="23"/>
      <c r="C52" s="23"/>
      <c r="D52" s="23"/>
      <c r="E52" s="23"/>
      <c r="F52" s="23"/>
      <c r="G52" s="23"/>
      <c r="H52" s="23"/>
      <c r="I52" s="23"/>
      <c r="J52" s="23"/>
      <c r="K52" s="23"/>
      <c r="L52" s="23"/>
      <c r="M52" s="189"/>
      <c r="N52" s="189"/>
    </row>
    <row r="53" spans="1:14" s="206" customFormat="1" ht="17.25">
      <c r="A53" s="189"/>
      <c r="B53" s="367" t="s">
        <v>22</v>
      </c>
      <c r="C53" s="367"/>
      <c r="D53" s="367"/>
      <c r="E53" s="367"/>
      <c r="F53" s="367"/>
      <c r="G53" s="367"/>
      <c r="H53" s="367"/>
      <c r="I53" s="367"/>
      <c r="J53" s="367"/>
      <c r="K53" s="367"/>
      <c r="L53" s="367"/>
      <c r="M53" s="189"/>
      <c r="N53" s="189"/>
    </row>
    <row r="54" spans="1:14" s="206" customFormat="1" ht="15" customHeight="1">
      <c r="A54" s="189"/>
      <c r="B54" s="368" t="s">
        <v>23</v>
      </c>
      <c r="C54" s="368"/>
      <c r="D54" s="368"/>
      <c r="E54" s="24"/>
      <c r="F54" s="24"/>
      <c r="G54" s="24"/>
      <c r="H54" s="24"/>
      <c r="I54" s="24"/>
      <c r="J54" s="24"/>
      <c r="K54" s="24"/>
      <c r="L54" s="24"/>
      <c r="M54" s="189"/>
      <c r="N54" s="189"/>
    </row>
    <row r="55" spans="1:14" s="206" customFormat="1" ht="15.75" customHeight="1">
      <c r="A55" s="189"/>
      <c r="B55" s="272"/>
      <c r="C55" s="272"/>
      <c r="D55" s="272"/>
      <c r="E55" s="272"/>
      <c r="F55" s="272"/>
      <c r="G55" s="272"/>
      <c r="H55" s="272"/>
      <c r="I55" s="272"/>
      <c r="J55" s="272"/>
      <c r="K55" s="272"/>
      <c r="L55" s="272"/>
      <c r="M55" s="272"/>
      <c r="N55" s="272"/>
    </row>
    <row r="56" spans="1:14" s="206" customFormat="1" ht="60.75" customHeight="1">
      <c r="A56" s="189"/>
      <c r="B56" s="370" t="s">
        <v>24</v>
      </c>
      <c r="C56" s="370"/>
      <c r="D56" s="370"/>
      <c r="E56" s="370"/>
      <c r="F56" s="370"/>
      <c r="G56" s="370"/>
      <c r="H56" s="370"/>
      <c r="I56" s="370"/>
      <c r="J56" s="370"/>
      <c r="K56" s="370"/>
      <c r="L56" s="370"/>
      <c r="M56" s="370"/>
      <c r="N56" s="370"/>
    </row>
    <row r="57" spans="1:14" s="206" customFormat="1" ht="15" customHeight="1">
      <c r="A57" s="189"/>
      <c r="B57" s="271"/>
      <c r="C57" s="271"/>
      <c r="D57" s="271"/>
      <c r="E57" s="24"/>
      <c r="F57" s="24"/>
      <c r="G57" s="24"/>
      <c r="H57" s="24"/>
      <c r="I57" s="24"/>
      <c r="J57" s="24"/>
      <c r="K57" s="24"/>
      <c r="L57" s="24"/>
      <c r="M57" s="189"/>
      <c r="N57" s="189"/>
    </row>
    <row r="58" spans="1:14" s="206" customFormat="1" ht="17.25">
      <c r="A58" s="189" t="s">
        <v>0</v>
      </c>
      <c r="B58" s="369" t="s">
        <v>25</v>
      </c>
      <c r="C58" s="369"/>
      <c r="D58" s="369"/>
      <c r="E58" s="369"/>
      <c r="F58" s="369"/>
      <c r="G58" s="369"/>
      <c r="H58" s="369"/>
      <c r="I58" s="369"/>
      <c r="J58" s="369"/>
      <c r="K58" s="369"/>
      <c r="L58" s="369"/>
      <c r="M58" s="189"/>
      <c r="N58" s="189"/>
    </row>
  </sheetData>
  <sheetProtection formatColumns="0" formatRows="0"/>
  <mergeCells count="19">
    <mergeCell ref="B50:L50"/>
    <mergeCell ref="B51:L51"/>
    <mergeCell ref="B53:L53"/>
    <mergeCell ref="B54:D54"/>
    <mergeCell ref="B58:L58"/>
    <mergeCell ref="B56:N56"/>
    <mergeCell ref="C48:D48"/>
    <mergeCell ref="E48:G48"/>
    <mergeCell ref="B7:L7"/>
    <mergeCell ref="E10:L10"/>
    <mergeCell ref="E12:L15"/>
    <mergeCell ref="E17:L17"/>
    <mergeCell ref="B19:L20"/>
    <mergeCell ref="B23:L28"/>
    <mergeCell ref="B31:L32"/>
    <mergeCell ref="B35:L41"/>
    <mergeCell ref="B44:L44"/>
    <mergeCell ref="C46:D46"/>
    <mergeCell ref="E46:G46"/>
  </mergeCells>
  <hyperlinks>
    <hyperlink ref="E48" r:id="rId1" xr:uid="{09BF5A03-6EFE-416A-B515-9620911FD316}"/>
  </hyperlinks>
  <printOptions horizontalCentered="1"/>
  <pageMargins left="0.23622047244094491" right="0.23622047244094491" top="0.23622047244094491" bottom="0.23622047244094491" header="0.31496062992125984" footer="0.31496062992125984"/>
  <pageSetup paperSize="8" scale="76" orientation="landscape" r:id="rId2"/>
  <headerFooter>
    <oddHeader>&amp;C&amp;"Calibri"&amp;10&amp;K000000 UNCLASSIFIED&amp;1#_x000D_&amp;R&amp;Z&amp;F</oddHeader>
    <oddFooter>&amp;L&amp;F&amp;C_x000D_&amp;1#&amp;"Calibri"&amp;10&amp;K000000 UNCLASSIFIED</oddFooter>
  </headerFooter>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18EF0C1A-05C8-4116-8DFB-338650898616}">
          <x14:formula1>
            <xm:f>Lists!$A$49:$A$65</xm:f>
          </x14:formula1>
          <xm:sqref>E10:L10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C19"/>
  <sheetViews>
    <sheetView workbookViewId="0">
      <selection activeCell="E20" sqref="E20"/>
    </sheetView>
  </sheetViews>
  <sheetFormatPr defaultColWidth="9" defaultRowHeight="14.25"/>
  <cols>
    <col min="1" max="1" width="35.625" style="9" customWidth="1"/>
    <col min="2" max="2" width="9.875" style="9" bestFit="1" customWidth="1"/>
    <col min="3" max="3" width="41.625" style="9" bestFit="1" customWidth="1"/>
    <col min="4" max="16384" width="9" style="9"/>
  </cols>
  <sheetData>
    <row r="1" spans="1:3" ht="16.5">
      <c r="A1" s="186" t="s">
        <v>746</v>
      </c>
      <c r="B1" s="327"/>
      <c r="C1" s="327"/>
    </row>
    <row r="2" spans="1:3" ht="16.5">
      <c r="A2" s="327" t="s">
        <v>747</v>
      </c>
      <c r="B2" s="327"/>
      <c r="C2" s="327"/>
    </row>
    <row r="3" spans="1:3" ht="16.5">
      <c r="A3" s="327"/>
      <c r="B3" s="327"/>
      <c r="C3" s="327"/>
    </row>
    <row r="4" spans="1:3" ht="16.5">
      <c r="A4" s="327"/>
      <c r="B4" s="187" t="s">
        <v>748</v>
      </c>
      <c r="C4" s="187" t="s">
        <v>749</v>
      </c>
    </row>
    <row r="5" spans="1:3" ht="16.5">
      <c r="A5" s="327"/>
      <c r="B5" s="327"/>
      <c r="C5" s="327"/>
    </row>
    <row r="6" spans="1:3" ht="16.5">
      <c r="A6" s="327" t="s">
        <v>750</v>
      </c>
      <c r="B6" s="328" t="str">
        <f>IFERROR(VLOOKUP($C$6,Lists!$A$3:$B$27,2,FALSE),"")</f>
        <v/>
      </c>
      <c r="C6" s="328" t="str">
        <f>IF(Cover!E10=0,"",Cover!E10)</f>
        <v/>
      </c>
    </row>
    <row r="7" spans="1:3" ht="16.5">
      <c r="A7" s="327"/>
      <c r="B7" s="327"/>
      <c r="C7" s="327"/>
    </row>
    <row r="8" spans="1:3" ht="16.5">
      <c r="A8" s="327" t="s">
        <v>751</v>
      </c>
      <c r="B8" s="329">
        <f>Cover!E17</f>
        <v>0</v>
      </c>
      <c r="C8" s="327"/>
    </row>
    <row r="9" spans="1:3" ht="16.5">
      <c r="A9" s="327"/>
      <c r="B9" s="327"/>
      <c r="C9" s="327"/>
    </row>
    <row r="10" spans="1:3" ht="16.5">
      <c r="A10" s="327" t="s">
        <v>752</v>
      </c>
      <c r="B10" s="328" t="s">
        <v>753</v>
      </c>
      <c r="C10" s="328" t="s">
        <v>754</v>
      </c>
    </row>
    <row r="11" spans="1:3" ht="16.5">
      <c r="A11" s="327" t="s">
        <v>755</v>
      </c>
      <c r="B11" s="328"/>
      <c r="C11" s="328"/>
    </row>
    <row r="12" spans="1:3" ht="16.5">
      <c r="A12" s="327" t="s">
        <v>756</v>
      </c>
      <c r="B12" s="328"/>
      <c r="C12" s="328"/>
    </row>
    <row r="13" spans="1:3" ht="16.5">
      <c r="A13" s="327" t="s">
        <v>757</v>
      </c>
      <c r="B13" s="328"/>
      <c r="C13" s="328"/>
    </row>
    <row r="14" spans="1:3" ht="16.5">
      <c r="A14" s="327" t="s">
        <v>758</v>
      </c>
      <c r="B14" s="328"/>
      <c r="C14" s="328"/>
    </row>
    <row r="15" spans="1:3" ht="16.5">
      <c r="A15" s="327" t="s">
        <v>759</v>
      </c>
      <c r="B15" s="328"/>
      <c r="C15" s="328"/>
    </row>
    <row r="16" spans="1:3" ht="16.5">
      <c r="A16" s="327" t="s">
        <v>760</v>
      </c>
      <c r="B16" s="328"/>
      <c r="C16" s="328"/>
    </row>
    <row r="17" spans="1:3" ht="16.5">
      <c r="A17" s="327" t="s">
        <v>761</v>
      </c>
      <c r="B17" s="328"/>
      <c r="C17" s="328"/>
    </row>
    <row r="18" spans="1:3" ht="16.5">
      <c r="A18" s="327" t="s">
        <v>762</v>
      </c>
      <c r="B18" s="328"/>
      <c r="C18" s="328"/>
    </row>
    <row r="19" spans="1:3" ht="16.5">
      <c r="A19" s="327" t="s">
        <v>763</v>
      </c>
      <c r="B19" s="328"/>
      <c r="C19" s="328"/>
    </row>
  </sheetData>
  <sheetProtection formatCells="0" formatColumns="0"/>
  <pageMargins left="0.7" right="0.7" top="0.75" bottom="0.75" header="0.3" footer="0.3"/>
  <pageSetup paperSize="8" orientation="landscape" r:id="rId1"/>
  <headerFooter>
    <oddHeader>&amp;C&amp;"Calibri"&amp;10&amp;K000000 UNCLASSIFIED&amp;1#_x000D_</oddHeader>
    <oddFooter>&amp;C_x000D_&amp;1#&amp;"Calibri"&amp;10&amp;K000000 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A499"/>
    <pageSetUpPr fitToPage="1"/>
  </sheetPr>
  <dimension ref="A1:Q88"/>
  <sheetViews>
    <sheetView showGridLines="0" view="pageBreakPreview" zoomScale="130" zoomScaleNormal="100" zoomScaleSheetLayoutView="130" workbookViewId="0">
      <selection activeCell="C83" sqref="C83:M85"/>
    </sheetView>
  </sheetViews>
  <sheetFormatPr defaultColWidth="9" defaultRowHeight="16.5"/>
  <cols>
    <col min="1" max="1" width="2" style="60" customWidth="1"/>
    <col min="2" max="2" width="4.375" style="5" customWidth="1"/>
    <col min="3" max="3" width="4.125" style="5" customWidth="1"/>
    <col min="4" max="4" width="7.25" style="11" customWidth="1"/>
    <col min="5" max="5" width="4.125" style="5" customWidth="1"/>
    <col min="6" max="6" width="9.25" style="11" customWidth="1"/>
    <col min="7" max="7" width="15.25" style="5" customWidth="1"/>
    <col min="8" max="8" width="2.5" style="5" customWidth="1"/>
    <col min="9" max="9" width="9.625" style="5" customWidth="1"/>
    <col min="10" max="10" width="8.875" style="5" customWidth="1"/>
    <col min="11" max="12" width="2.375" style="5" customWidth="1"/>
    <col min="13" max="13" width="4.875" style="5" customWidth="1"/>
    <col min="14" max="14" width="5.25" style="5" customWidth="1"/>
    <col min="15" max="15" width="6.5" style="5" customWidth="1"/>
    <col min="16" max="16384" width="9" style="5"/>
  </cols>
  <sheetData>
    <row r="1" spans="1:17" ht="40.5">
      <c r="A1" s="56"/>
      <c r="B1" s="61"/>
      <c r="C1" s="415" t="s">
        <v>26</v>
      </c>
      <c r="D1" s="415"/>
      <c r="E1" s="415"/>
      <c r="F1" s="415"/>
      <c r="G1" s="415"/>
      <c r="H1" s="415"/>
      <c r="I1" s="415"/>
      <c r="J1" s="415"/>
      <c r="K1" s="415"/>
      <c r="L1" s="415"/>
      <c r="M1" s="415"/>
      <c r="N1" s="62"/>
      <c r="O1" s="26"/>
    </row>
    <row r="2" spans="1:17">
      <c r="A2" s="57"/>
      <c r="B2" s="27"/>
      <c r="C2" s="27"/>
      <c r="D2" s="28"/>
      <c r="E2" s="27"/>
      <c r="F2" s="28"/>
      <c r="G2" s="27"/>
      <c r="H2" s="27"/>
      <c r="I2" s="27"/>
      <c r="J2" s="27"/>
      <c r="K2" s="27"/>
      <c r="L2" s="27"/>
      <c r="M2" s="27"/>
      <c r="N2" s="27"/>
      <c r="O2" s="29"/>
    </row>
    <row r="3" spans="1:17">
      <c r="A3" s="57"/>
      <c r="B3" s="27"/>
      <c r="C3" s="27"/>
      <c r="D3" s="28"/>
      <c r="E3" s="27"/>
      <c r="F3" s="28"/>
      <c r="G3" s="27"/>
      <c r="H3" s="27"/>
      <c r="I3" s="27"/>
      <c r="J3" s="27"/>
      <c r="K3" s="27"/>
      <c r="L3" s="27"/>
      <c r="M3" s="27"/>
      <c r="N3" s="27"/>
      <c r="O3" s="29"/>
    </row>
    <row r="4" spans="1:17">
      <c r="A4" s="58"/>
      <c r="B4" s="63"/>
      <c r="C4" s="378" t="s">
        <v>27</v>
      </c>
      <c r="D4" s="378"/>
      <c r="E4" s="378"/>
      <c r="F4" s="378"/>
      <c r="G4" s="378"/>
      <c r="H4" s="378"/>
      <c r="I4" s="378"/>
      <c r="J4" s="378"/>
      <c r="K4" s="378"/>
      <c r="L4" s="378"/>
      <c r="M4" s="378"/>
      <c r="N4" s="27"/>
      <c r="O4" s="29"/>
    </row>
    <row r="5" spans="1:17">
      <c r="A5" s="37"/>
      <c r="B5" s="31"/>
      <c r="C5" s="382" t="s">
        <v>28</v>
      </c>
      <c r="D5" s="382"/>
      <c r="E5" s="382"/>
      <c r="F5" s="382"/>
      <c r="G5" s="382"/>
      <c r="H5" s="382"/>
      <c r="I5" s="382"/>
      <c r="J5" s="382"/>
      <c r="K5" s="382"/>
      <c r="L5" s="382"/>
      <c r="M5" s="32"/>
      <c r="N5" s="27"/>
      <c r="O5" s="29"/>
    </row>
    <row r="6" spans="1:17" ht="2.1" customHeight="1">
      <c r="A6" s="37"/>
      <c r="B6" s="285"/>
      <c r="C6" s="383"/>
      <c r="D6" s="383"/>
      <c r="E6" s="383"/>
      <c r="F6" s="383"/>
      <c r="G6" s="383"/>
      <c r="H6" s="383"/>
      <c r="I6" s="383"/>
      <c r="J6" s="33"/>
      <c r="K6" s="34"/>
      <c r="L6" s="34"/>
      <c r="M6" s="34"/>
      <c r="N6" s="27"/>
      <c r="O6" s="29"/>
    </row>
    <row r="7" spans="1:17">
      <c r="A7" s="37"/>
      <c r="B7" s="285"/>
      <c r="C7" s="372"/>
      <c r="D7" s="372"/>
      <c r="E7" s="411" t="s">
        <v>29</v>
      </c>
      <c r="F7" s="411"/>
      <c r="G7" s="411"/>
      <c r="H7" s="35"/>
      <c r="I7" s="411" t="s">
        <v>30</v>
      </c>
      <c r="J7" s="411"/>
      <c r="K7" s="411"/>
      <c r="L7" s="411"/>
      <c r="M7" s="411"/>
      <c r="N7" s="27"/>
      <c r="O7" s="29"/>
    </row>
    <row r="8" spans="1:17" ht="2.4500000000000002" customHeight="1">
      <c r="A8" s="59" t="s">
        <v>0</v>
      </c>
      <c r="B8" s="286"/>
      <c r="C8" s="286"/>
      <c r="D8" s="287"/>
      <c r="E8" s="286"/>
      <c r="F8" s="287"/>
      <c r="G8" s="286"/>
      <c r="H8" s="286"/>
      <c r="I8" s="286"/>
      <c r="J8" s="286" t="s">
        <v>0</v>
      </c>
      <c r="K8" s="286" t="s">
        <v>0</v>
      </c>
      <c r="L8" s="286" t="s">
        <v>0</v>
      </c>
      <c r="M8" s="286" t="s">
        <v>0</v>
      </c>
      <c r="N8" s="286" t="s">
        <v>0</v>
      </c>
      <c r="O8" s="29"/>
      <c r="P8" s="14"/>
      <c r="Q8" s="15"/>
    </row>
    <row r="9" spans="1:17">
      <c r="A9" s="37"/>
      <c r="B9" s="285"/>
      <c r="C9" s="372" t="s">
        <v>31</v>
      </c>
      <c r="D9" s="372"/>
      <c r="E9" s="379"/>
      <c r="F9" s="380"/>
      <c r="G9" s="381"/>
      <c r="H9" s="35"/>
      <c r="I9" s="379"/>
      <c r="J9" s="380"/>
      <c r="K9" s="380"/>
      <c r="L9" s="380"/>
      <c r="M9" s="381"/>
      <c r="N9" s="27"/>
      <c r="O9" s="29"/>
    </row>
    <row r="10" spans="1:17">
      <c r="A10" s="59" t="s">
        <v>0</v>
      </c>
      <c r="B10" s="286"/>
      <c r="C10" s="286"/>
      <c r="D10" s="287"/>
      <c r="E10" s="286"/>
      <c r="F10" s="287"/>
      <c r="G10" s="286"/>
      <c r="H10" s="286"/>
      <c r="I10" s="286"/>
      <c r="J10" s="286" t="s">
        <v>0</v>
      </c>
      <c r="K10" s="286" t="s">
        <v>0</v>
      </c>
      <c r="L10" s="286" t="s">
        <v>0</v>
      </c>
      <c r="M10" s="286" t="s">
        <v>0</v>
      </c>
      <c r="N10" s="286" t="s">
        <v>0</v>
      </c>
      <c r="O10" s="29"/>
      <c r="P10" s="14"/>
      <c r="Q10" s="15"/>
    </row>
    <row r="11" spans="1:17" ht="21.75">
      <c r="A11" s="59" t="s">
        <v>0</v>
      </c>
      <c r="B11" s="25" t="s">
        <v>32</v>
      </c>
      <c r="C11" s="372" t="s">
        <v>15</v>
      </c>
      <c r="D11" s="372"/>
      <c r="E11" s="405"/>
      <c r="F11" s="406"/>
      <c r="G11" s="407"/>
      <c r="H11" s="286"/>
      <c r="I11" s="405"/>
      <c r="J11" s="406"/>
      <c r="K11" s="406"/>
      <c r="L11" s="406"/>
      <c r="M11" s="407"/>
      <c r="N11" s="286"/>
      <c r="O11" s="29"/>
    </row>
    <row r="12" spans="1:17">
      <c r="A12" s="59" t="s">
        <v>0</v>
      </c>
      <c r="B12" s="286" t="s">
        <v>0</v>
      </c>
      <c r="C12" s="286" t="s">
        <v>0</v>
      </c>
      <c r="D12" s="287" t="s">
        <v>0</v>
      </c>
      <c r="E12" s="286" t="s">
        <v>0</v>
      </c>
      <c r="F12" s="287" t="s">
        <v>0</v>
      </c>
      <c r="G12" s="286" t="s">
        <v>0</v>
      </c>
      <c r="H12" s="286" t="s">
        <v>0</v>
      </c>
      <c r="I12" s="286" t="s">
        <v>0</v>
      </c>
      <c r="J12" s="286" t="s">
        <v>0</v>
      </c>
      <c r="K12" s="286" t="s">
        <v>0</v>
      </c>
      <c r="L12" s="286" t="s">
        <v>0</v>
      </c>
      <c r="M12" s="286" t="s">
        <v>0</v>
      </c>
      <c r="N12" s="286" t="s">
        <v>0</v>
      </c>
      <c r="O12" s="29"/>
    </row>
    <row r="13" spans="1:17" ht="21.75">
      <c r="A13" s="59" t="s">
        <v>0</v>
      </c>
      <c r="B13" s="25" t="s">
        <v>17</v>
      </c>
      <c r="C13" s="372" t="s">
        <v>18</v>
      </c>
      <c r="D13" s="372"/>
      <c r="E13" s="412"/>
      <c r="F13" s="413"/>
      <c r="G13" s="414"/>
      <c r="H13" s="286" t="s">
        <v>0</v>
      </c>
      <c r="I13" s="412"/>
      <c r="J13" s="406"/>
      <c r="K13" s="406"/>
      <c r="L13" s="406"/>
      <c r="M13" s="407"/>
      <c r="N13" s="286" t="s">
        <v>0</v>
      </c>
      <c r="O13" s="29"/>
    </row>
    <row r="14" spans="1:17">
      <c r="A14" s="37"/>
      <c r="B14" s="285"/>
      <c r="C14" s="383"/>
      <c r="D14" s="383"/>
      <c r="E14" s="383"/>
      <c r="F14" s="383"/>
      <c r="G14" s="383"/>
      <c r="H14" s="383"/>
      <c r="I14" s="383"/>
      <c r="J14" s="33"/>
      <c r="K14" s="34"/>
      <c r="L14" s="34"/>
      <c r="M14" s="34"/>
      <c r="N14" s="27"/>
      <c r="O14" s="29"/>
    </row>
    <row r="15" spans="1:17">
      <c r="A15" s="37"/>
      <c r="B15" s="285"/>
      <c r="C15" s="372"/>
      <c r="D15" s="372"/>
      <c r="E15" s="411" t="s">
        <v>33</v>
      </c>
      <c r="F15" s="411"/>
      <c r="G15" s="411"/>
      <c r="H15" s="35"/>
      <c r="I15" s="36"/>
      <c r="J15" s="36"/>
      <c r="K15" s="36"/>
      <c r="L15" s="36"/>
      <c r="M15" s="36"/>
      <c r="N15" s="27"/>
      <c r="O15" s="29"/>
    </row>
    <row r="16" spans="1:17" ht="4.5" customHeight="1">
      <c r="A16" s="59" t="s">
        <v>0</v>
      </c>
      <c r="B16" s="286"/>
      <c r="C16" s="286"/>
      <c r="D16" s="287"/>
      <c r="E16" s="286"/>
      <c r="F16" s="287"/>
      <c r="G16" s="286"/>
      <c r="H16" s="286"/>
      <c r="I16" s="36"/>
      <c r="J16" s="36"/>
      <c r="K16" s="36"/>
      <c r="L16" s="36"/>
      <c r="M16" s="36"/>
      <c r="N16" s="27"/>
      <c r="O16" s="29"/>
      <c r="P16" s="14"/>
      <c r="Q16" s="15"/>
    </row>
    <row r="17" spans="1:17">
      <c r="A17" s="37"/>
      <c r="B17" s="285"/>
      <c r="C17" s="372" t="s">
        <v>31</v>
      </c>
      <c r="D17" s="372"/>
      <c r="E17" s="379"/>
      <c r="F17" s="380"/>
      <c r="G17" s="381"/>
      <c r="H17" s="35"/>
      <c r="I17" s="36"/>
      <c r="J17" s="36"/>
      <c r="K17" s="36"/>
      <c r="L17" s="36"/>
      <c r="M17" s="36"/>
      <c r="N17" s="27"/>
      <c r="O17" s="29"/>
    </row>
    <row r="18" spans="1:17">
      <c r="A18" s="59" t="s">
        <v>0</v>
      </c>
      <c r="B18" s="286"/>
      <c r="C18" s="286"/>
      <c r="D18" s="287"/>
      <c r="E18" s="286"/>
      <c r="F18" s="287"/>
      <c r="G18" s="286"/>
      <c r="H18" s="286"/>
      <c r="I18" s="36"/>
      <c r="J18" s="36"/>
      <c r="K18" s="36"/>
      <c r="L18" s="36"/>
      <c r="M18" s="36"/>
      <c r="N18" s="27"/>
      <c r="O18" s="29"/>
      <c r="P18" s="14"/>
      <c r="Q18" s="15"/>
    </row>
    <row r="19" spans="1:17" ht="21.75">
      <c r="A19" s="59" t="s">
        <v>0</v>
      </c>
      <c r="B19" s="25" t="s">
        <v>32</v>
      </c>
      <c r="C19" s="372" t="s">
        <v>15</v>
      </c>
      <c r="D19" s="372"/>
      <c r="E19" s="405"/>
      <c r="F19" s="406"/>
      <c r="G19" s="407"/>
      <c r="H19" s="286"/>
      <c r="I19" s="36"/>
      <c r="J19" s="36"/>
      <c r="K19" s="36"/>
      <c r="L19" s="36"/>
      <c r="M19" s="36"/>
      <c r="N19" s="27"/>
      <c r="O19" s="29"/>
    </row>
    <row r="20" spans="1:17">
      <c r="A20" s="59" t="s">
        <v>0</v>
      </c>
      <c r="B20" s="286" t="s">
        <v>0</v>
      </c>
      <c r="C20" s="286" t="s">
        <v>0</v>
      </c>
      <c r="D20" s="287" t="s">
        <v>0</v>
      </c>
      <c r="E20" s="286" t="s">
        <v>0</v>
      </c>
      <c r="F20" s="287" t="s">
        <v>0</v>
      </c>
      <c r="G20" s="286" t="s">
        <v>0</v>
      </c>
      <c r="H20" s="286" t="s">
        <v>0</v>
      </c>
      <c r="I20" s="36"/>
      <c r="J20" s="36"/>
      <c r="K20" s="36"/>
      <c r="L20" s="36"/>
      <c r="M20" s="36"/>
      <c r="N20" s="27"/>
      <c r="O20" s="29"/>
    </row>
    <row r="21" spans="1:17" ht="21.75">
      <c r="A21" s="59" t="s">
        <v>0</v>
      </c>
      <c r="B21" s="25" t="s">
        <v>17</v>
      </c>
      <c r="C21" s="372" t="s">
        <v>18</v>
      </c>
      <c r="D21" s="372"/>
      <c r="E21" s="408"/>
      <c r="F21" s="409"/>
      <c r="G21" s="410"/>
      <c r="H21" s="286" t="s">
        <v>0</v>
      </c>
      <c r="I21" s="36"/>
      <c r="J21" s="36"/>
      <c r="K21" s="36"/>
      <c r="L21" s="36"/>
      <c r="M21" s="36"/>
      <c r="N21" s="27"/>
      <c r="O21" s="29"/>
    </row>
    <row r="22" spans="1:17" ht="2.4500000000000002" customHeight="1">
      <c r="A22" s="37"/>
      <c r="B22" s="37"/>
      <c r="C22" s="32"/>
      <c r="D22" s="38"/>
      <c r="E22" s="32"/>
      <c r="F22" s="38"/>
      <c r="G22" s="32"/>
      <c r="H22" s="32"/>
      <c r="I22" s="36"/>
      <c r="J22" s="36"/>
      <c r="K22" s="36"/>
      <c r="L22" s="36"/>
      <c r="M22" s="36"/>
      <c r="N22" s="27"/>
      <c r="O22" s="29"/>
    </row>
    <row r="23" spans="1:17">
      <c r="A23" s="376"/>
      <c r="B23" s="376"/>
      <c r="C23" s="376"/>
      <c r="D23" s="376"/>
      <c r="E23" s="376"/>
      <c r="F23" s="376"/>
      <c r="G23" s="376"/>
      <c r="H23" s="376"/>
      <c r="I23" s="376"/>
      <c r="J23" s="376"/>
      <c r="K23" s="376"/>
      <c r="L23" s="376"/>
      <c r="M23" s="376"/>
      <c r="N23" s="27"/>
      <c r="O23" s="29"/>
    </row>
    <row r="24" spans="1:17" ht="2.4500000000000002" customHeight="1">
      <c r="A24" s="37"/>
      <c r="B24" s="285"/>
      <c r="C24" s="383"/>
      <c r="D24" s="383"/>
      <c r="E24" s="383"/>
      <c r="F24" s="383"/>
      <c r="G24" s="383"/>
      <c r="H24" s="383"/>
      <c r="I24" s="383"/>
      <c r="J24" s="33"/>
      <c r="K24" s="34"/>
      <c r="L24" s="34"/>
      <c r="M24" s="34"/>
      <c r="N24" s="27"/>
      <c r="O24" s="29"/>
    </row>
    <row r="25" spans="1:17">
      <c r="A25" s="58"/>
      <c r="B25" s="39"/>
      <c r="C25" s="378" t="s">
        <v>34</v>
      </c>
      <c r="D25" s="378"/>
      <c r="E25" s="378"/>
      <c r="F25" s="378"/>
      <c r="G25" s="378"/>
      <c r="H25" s="378"/>
      <c r="I25" s="378"/>
      <c r="J25" s="378"/>
      <c r="K25" s="378"/>
      <c r="L25" s="378"/>
      <c r="M25" s="378"/>
      <c r="N25" s="42"/>
      <c r="O25" s="29"/>
    </row>
    <row r="26" spans="1:17">
      <c r="A26" s="37"/>
      <c r="B26" s="31"/>
      <c r="C26" s="382" t="s">
        <v>35</v>
      </c>
      <c r="D26" s="382"/>
      <c r="E26" s="382"/>
      <c r="F26" s="382"/>
      <c r="G26" s="382"/>
      <c r="H26" s="382"/>
      <c r="I26" s="382"/>
      <c r="J26" s="382"/>
      <c r="K26" s="382"/>
      <c r="L26" s="382"/>
      <c r="M26" s="32"/>
      <c r="N26" s="27"/>
      <c r="O26" s="29"/>
    </row>
    <row r="27" spans="1:17">
      <c r="A27" s="37"/>
      <c r="B27" s="285"/>
      <c r="C27" s="382"/>
      <c r="D27" s="382"/>
      <c r="E27" s="382"/>
      <c r="F27" s="382"/>
      <c r="G27" s="382"/>
      <c r="H27" s="382"/>
      <c r="I27" s="382"/>
      <c r="J27" s="382"/>
      <c r="K27" s="382"/>
      <c r="L27" s="382"/>
      <c r="M27" s="32"/>
      <c r="N27" s="27"/>
      <c r="O27" s="29"/>
    </row>
    <row r="28" spans="1:17" ht="2.4500000000000002" customHeight="1">
      <c r="A28" s="37"/>
      <c r="B28" s="285"/>
      <c r="C28" s="383"/>
      <c r="D28" s="383"/>
      <c r="E28" s="383"/>
      <c r="F28" s="383"/>
      <c r="G28" s="383"/>
      <c r="H28" s="383"/>
      <c r="I28" s="383"/>
      <c r="J28" s="33"/>
      <c r="K28" s="34"/>
      <c r="L28" s="34"/>
      <c r="M28" s="34"/>
      <c r="N28" s="27"/>
      <c r="O28" s="29"/>
    </row>
    <row r="29" spans="1:17">
      <c r="A29" s="37"/>
      <c r="B29" s="285"/>
      <c r="C29" s="396"/>
      <c r="D29" s="397"/>
      <c r="E29" s="397"/>
      <c r="F29" s="397"/>
      <c r="G29" s="397"/>
      <c r="H29" s="397"/>
      <c r="I29" s="397"/>
      <c r="J29" s="397"/>
      <c r="K29" s="397"/>
      <c r="L29" s="397"/>
      <c r="M29" s="398"/>
      <c r="N29" s="27"/>
      <c r="O29" s="29"/>
    </row>
    <row r="30" spans="1:17">
      <c r="A30" s="37"/>
      <c r="B30" s="285"/>
      <c r="C30" s="399"/>
      <c r="D30" s="400"/>
      <c r="E30" s="400"/>
      <c r="F30" s="400"/>
      <c r="G30" s="400"/>
      <c r="H30" s="400"/>
      <c r="I30" s="400"/>
      <c r="J30" s="400"/>
      <c r="K30" s="400"/>
      <c r="L30" s="400"/>
      <c r="M30" s="401"/>
      <c r="N30" s="27"/>
      <c r="O30" s="29"/>
    </row>
    <row r="31" spans="1:17">
      <c r="A31" s="37"/>
      <c r="B31" s="285"/>
      <c r="C31" s="402"/>
      <c r="D31" s="403"/>
      <c r="E31" s="403"/>
      <c r="F31" s="403"/>
      <c r="G31" s="403"/>
      <c r="H31" s="403"/>
      <c r="I31" s="403"/>
      <c r="J31" s="403"/>
      <c r="K31" s="403"/>
      <c r="L31" s="403"/>
      <c r="M31" s="404"/>
      <c r="N31" s="27"/>
      <c r="O31" s="29"/>
    </row>
    <row r="32" spans="1:17">
      <c r="A32" s="37"/>
      <c r="B32" s="285"/>
      <c r="C32" s="43"/>
      <c r="D32" s="44"/>
      <c r="E32" s="43"/>
      <c r="F32" s="44"/>
      <c r="G32" s="43"/>
      <c r="H32" s="43"/>
      <c r="I32" s="43"/>
      <c r="J32" s="43"/>
      <c r="K32" s="43"/>
      <c r="L32" s="43"/>
      <c r="M32" s="32"/>
      <c r="N32" s="27"/>
      <c r="O32" s="29"/>
    </row>
    <row r="33" spans="1:15">
      <c r="A33" s="37"/>
      <c r="B33" s="37"/>
      <c r="C33" s="382" t="s">
        <v>36</v>
      </c>
      <c r="D33" s="382"/>
      <c r="E33" s="382"/>
      <c r="F33" s="382"/>
      <c r="G33" s="382"/>
      <c r="H33" s="382"/>
      <c r="I33" s="382"/>
      <c r="J33" s="382"/>
      <c r="K33" s="382"/>
      <c r="L33" s="382"/>
      <c r="M33" s="32"/>
      <c r="N33" s="27"/>
      <c r="O33" s="29"/>
    </row>
    <row r="34" spans="1:15">
      <c r="A34" s="37"/>
      <c r="B34" s="37"/>
      <c r="C34" s="382"/>
      <c r="D34" s="382"/>
      <c r="E34" s="382"/>
      <c r="F34" s="382"/>
      <c r="G34" s="382"/>
      <c r="H34" s="382"/>
      <c r="I34" s="382"/>
      <c r="J34" s="382"/>
      <c r="K34" s="382"/>
      <c r="L34" s="382"/>
      <c r="M34" s="32"/>
      <c r="N34" s="27"/>
      <c r="O34" s="29"/>
    </row>
    <row r="35" spans="1:15" ht="2.4500000000000002" customHeight="1">
      <c r="A35" s="37"/>
      <c r="B35" s="37"/>
      <c r="C35" s="383"/>
      <c r="D35" s="383"/>
      <c r="E35" s="383"/>
      <c r="F35" s="383"/>
      <c r="G35" s="383"/>
      <c r="H35" s="383"/>
      <c r="I35" s="383"/>
      <c r="J35" s="33"/>
      <c r="K35" s="34"/>
      <c r="L35" s="34"/>
      <c r="M35" s="34"/>
      <c r="N35" s="27"/>
      <c r="O35" s="29"/>
    </row>
    <row r="36" spans="1:15">
      <c r="A36" s="37"/>
      <c r="B36" s="37"/>
      <c r="C36" s="387"/>
      <c r="D36" s="388"/>
      <c r="E36" s="388"/>
      <c r="F36" s="388"/>
      <c r="G36" s="388"/>
      <c r="H36" s="388"/>
      <c r="I36" s="388"/>
      <c r="J36" s="388"/>
      <c r="K36" s="388"/>
      <c r="L36" s="388"/>
      <c r="M36" s="389"/>
      <c r="N36" s="27"/>
      <c r="O36" s="29"/>
    </row>
    <row r="37" spans="1:15">
      <c r="A37" s="37"/>
      <c r="B37" s="37"/>
      <c r="C37" s="390"/>
      <c r="D37" s="391"/>
      <c r="E37" s="391"/>
      <c r="F37" s="391"/>
      <c r="G37" s="391"/>
      <c r="H37" s="391"/>
      <c r="I37" s="391"/>
      <c r="J37" s="391"/>
      <c r="K37" s="391"/>
      <c r="L37" s="391"/>
      <c r="M37" s="392"/>
      <c r="N37" s="27"/>
      <c r="O37" s="29"/>
    </row>
    <row r="38" spans="1:15">
      <c r="A38" s="37"/>
      <c r="B38" s="37"/>
      <c r="C38" s="393"/>
      <c r="D38" s="394"/>
      <c r="E38" s="394"/>
      <c r="F38" s="394"/>
      <c r="G38" s="394"/>
      <c r="H38" s="394"/>
      <c r="I38" s="394"/>
      <c r="J38" s="394"/>
      <c r="K38" s="394"/>
      <c r="L38" s="394"/>
      <c r="M38" s="395"/>
      <c r="N38" s="27"/>
      <c r="O38" s="29"/>
    </row>
    <row r="39" spans="1:15">
      <c r="A39" s="37"/>
      <c r="B39" s="37"/>
      <c r="C39" s="30"/>
      <c r="D39" s="45"/>
      <c r="E39" s="30"/>
      <c r="F39" s="45"/>
      <c r="G39" s="30"/>
      <c r="H39" s="30"/>
      <c r="I39" s="30"/>
      <c r="J39" s="30"/>
      <c r="K39" s="46"/>
      <c r="L39" s="47"/>
      <c r="M39" s="48"/>
      <c r="N39" s="27"/>
      <c r="O39" s="29"/>
    </row>
    <row r="40" spans="1:15">
      <c r="A40" s="37"/>
      <c r="B40" s="37"/>
      <c r="C40" s="382" t="s">
        <v>37</v>
      </c>
      <c r="D40" s="382"/>
      <c r="E40" s="382"/>
      <c r="F40" s="382"/>
      <c r="G40" s="382"/>
      <c r="H40" s="382"/>
      <c r="I40" s="382"/>
      <c r="J40" s="382"/>
      <c r="K40" s="382"/>
      <c r="L40" s="382"/>
      <c r="M40" s="32"/>
      <c r="N40" s="27"/>
      <c r="O40" s="29"/>
    </row>
    <row r="41" spans="1:15">
      <c r="A41" s="37"/>
      <c r="B41" s="37"/>
      <c r="C41" s="382"/>
      <c r="D41" s="382"/>
      <c r="E41" s="382"/>
      <c r="F41" s="382"/>
      <c r="G41" s="382"/>
      <c r="H41" s="382"/>
      <c r="I41" s="382"/>
      <c r="J41" s="382"/>
      <c r="K41" s="382"/>
      <c r="L41" s="382"/>
      <c r="M41" s="32"/>
      <c r="N41" s="27"/>
      <c r="O41" s="29"/>
    </row>
    <row r="42" spans="1:15" ht="2.1" customHeight="1">
      <c r="A42" s="37"/>
      <c r="B42" s="37"/>
      <c r="C42" s="383"/>
      <c r="D42" s="383"/>
      <c r="E42" s="383"/>
      <c r="F42" s="383"/>
      <c r="G42" s="383"/>
      <c r="H42" s="383"/>
      <c r="I42" s="383"/>
      <c r="J42" s="33"/>
      <c r="K42" s="34"/>
      <c r="L42" s="34"/>
      <c r="M42" s="34"/>
      <c r="N42" s="27"/>
      <c r="O42" s="29"/>
    </row>
    <row r="43" spans="1:15">
      <c r="A43" s="37"/>
      <c r="B43" s="37"/>
      <c r="C43" s="387"/>
      <c r="D43" s="388"/>
      <c r="E43" s="388"/>
      <c r="F43" s="388"/>
      <c r="G43" s="388"/>
      <c r="H43" s="388"/>
      <c r="I43" s="388"/>
      <c r="J43" s="388"/>
      <c r="K43" s="388"/>
      <c r="L43" s="388"/>
      <c r="M43" s="389"/>
      <c r="N43" s="27"/>
      <c r="O43" s="29"/>
    </row>
    <row r="44" spans="1:15">
      <c r="A44" s="37"/>
      <c r="B44" s="37"/>
      <c r="C44" s="390"/>
      <c r="D44" s="391"/>
      <c r="E44" s="391"/>
      <c r="F44" s="391"/>
      <c r="G44" s="391"/>
      <c r="H44" s="391"/>
      <c r="I44" s="391"/>
      <c r="J44" s="391"/>
      <c r="K44" s="391"/>
      <c r="L44" s="391"/>
      <c r="M44" s="392"/>
      <c r="N44" s="27"/>
      <c r="O44" s="29"/>
    </row>
    <row r="45" spans="1:15">
      <c r="A45" s="37"/>
      <c r="B45" s="37"/>
      <c r="C45" s="393"/>
      <c r="D45" s="394"/>
      <c r="E45" s="394"/>
      <c r="F45" s="394"/>
      <c r="G45" s="394"/>
      <c r="H45" s="394"/>
      <c r="I45" s="394"/>
      <c r="J45" s="394"/>
      <c r="K45" s="394"/>
      <c r="L45" s="394"/>
      <c r="M45" s="395"/>
      <c r="N45" s="27"/>
      <c r="O45" s="29"/>
    </row>
    <row r="46" spans="1:15">
      <c r="A46" s="37"/>
      <c r="B46" s="37"/>
      <c r="C46" s="30"/>
      <c r="D46" s="45"/>
      <c r="E46" s="30"/>
      <c r="F46" s="45"/>
      <c r="G46" s="30"/>
      <c r="H46" s="30"/>
      <c r="I46" s="30"/>
      <c r="J46" s="30"/>
      <c r="K46" s="46"/>
      <c r="L46" s="47"/>
      <c r="M46" s="48"/>
      <c r="N46" s="27"/>
      <c r="O46" s="29"/>
    </row>
    <row r="47" spans="1:15" ht="0.95" hidden="1" customHeight="1">
      <c r="A47" s="37"/>
      <c r="B47" s="285"/>
      <c r="C47" s="30"/>
      <c r="D47" s="45"/>
      <c r="E47" s="30"/>
      <c r="F47" s="45"/>
      <c r="G47" s="30"/>
      <c r="H47" s="30"/>
      <c r="I47" s="30"/>
      <c r="J47" s="30"/>
      <c r="K47" s="30"/>
      <c r="L47" s="30"/>
      <c r="M47" s="30"/>
      <c r="N47" s="27"/>
      <c r="O47" s="29"/>
    </row>
    <row r="48" spans="1:15" ht="6" hidden="1" customHeight="1">
      <c r="A48" s="37"/>
      <c r="B48" s="285"/>
      <c r="C48" s="30"/>
      <c r="D48" s="45"/>
      <c r="E48" s="30"/>
      <c r="F48" s="45"/>
      <c r="G48" s="30"/>
      <c r="H48" s="30"/>
      <c r="I48" s="30"/>
      <c r="J48" s="30"/>
      <c r="K48" s="30"/>
      <c r="L48" s="30"/>
      <c r="M48" s="30"/>
      <c r="N48" s="27"/>
      <c r="O48" s="29"/>
    </row>
    <row r="49" spans="1:15">
      <c r="A49" s="58"/>
      <c r="B49" s="39"/>
      <c r="C49" s="378" t="s">
        <v>38</v>
      </c>
      <c r="D49" s="378"/>
      <c r="E49" s="378"/>
      <c r="F49" s="378"/>
      <c r="G49" s="378"/>
      <c r="H49" s="378"/>
      <c r="I49" s="378"/>
      <c r="J49" s="378"/>
      <c r="K49" s="378"/>
      <c r="L49" s="378"/>
      <c r="M49" s="378"/>
      <c r="N49" s="27"/>
      <c r="O49" s="29"/>
    </row>
    <row r="50" spans="1:15">
      <c r="A50" s="37"/>
      <c r="B50" s="31"/>
      <c r="C50" s="382" t="s">
        <v>39</v>
      </c>
      <c r="D50" s="382"/>
      <c r="E50" s="382"/>
      <c r="F50" s="382"/>
      <c r="G50" s="382"/>
      <c r="H50" s="382"/>
      <c r="I50" s="382"/>
      <c r="J50" s="382"/>
      <c r="K50" s="382"/>
      <c r="L50" s="382"/>
      <c r="M50" s="32"/>
      <c r="N50" s="27"/>
      <c r="O50" s="29"/>
    </row>
    <row r="51" spans="1:15">
      <c r="A51" s="37"/>
      <c r="B51" s="285"/>
      <c r="C51" s="382"/>
      <c r="D51" s="382"/>
      <c r="E51" s="382"/>
      <c r="F51" s="382"/>
      <c r="G51" s="382"/>
      <c r="H51" s="382"/>
      <c r="I51" s="382"/>
      <c r="J51" s="382"/>
      <c r="K51" s="382"/>
      <c r="L51" s="382"/>
      <c r="M51" s="32"/>
      <c r="N51" s="27"/>
      <c r="O51" s="29"/>
    </row>
    <row r="52" spans="1:15" ht="3.6" customHeight="1">
      <c r="A52" s="37"/>
      <c r="B52" s="285"/>
      <c r="C52" s="383"/>
      <c r="D52" s="383"/>
      <c r="E52" s="383"/>
      <c r="F52" s="383"/>
      <c r="G52" s="383"/>
      <c r="H52" s="383"/>
      <c r="I52" s="383"/>
      <c r="J52" s="33"/>
      <c r="K52" s="34"/>
      <c r="L52" s="34"/>
      <c r="M52" s="34"/>
      <c r="N52" s="27"/>
      <c r="O52" s="29"/>
    </row>
    <row r="53" spans="1:15">
      <c r="A53" s="37"/>
      <c r="B53" s="285"/>
      <c r="C53" s="384"/>
      <c r="D53" s="385"/>
      <c r="E53" s="385"/>
      <c r="F53" s="385"/>
      <c r="G53" s="385"/>
      <c r="H53" s="385"/>
      <c r="I53" s="385"/>
      <c r="J53" s="385"/>
      <c r="K53" s="385"/>
      <c r="L53" s="385"/>
      <c r="M53" s="386"/>
      <c r="N53" s="27"/>
      <c r="O53" s="29"/>
    </row>
    <row r="54" spans="1:15">
      <c r="A54" s="37"/>
      <c r="B54" s="285"/>
      <c r="C54" s="43"/>
      <c r="D54" s="44"/>
      <c r="E54" s="43"/>
      <c r="F54" s="44"/>
      <c r="G54" s="43"/>
      <c r="H54" s="43"/>
      <c r="I54" s="43"/>
      <c r="J54" s="43"/>
      <c r="K54" s="43"/>
      <c r="L54" s="43"/>
      <c r="M54" s="32"/>
      <c r="N54" s="27"/>
      <c r="O54" s="29"/>
    </row>
    <row r="55" spans="1:15">
      <c r="A55" s="37"/>
      <c r="B55" s="37"/>
      <c r="C55" s="382" t="s">
        <v>40</v>
      </c>
      <c r="D55" s="382"/>
      <c r="E55" s="382"/>
      <c r="F55" s="382"/>
      <c r="G55" s="382"/>
      <c r="H55" s="382"/>
      <c r="I55" s="382"/>
      <c r="J55" s="382"/>
      <c r="K55" s="382"/>
      <c r="L55" s="382"/>
      <c r="M55" s="32"/>
      <c r="N55" s="27"/>
      <c r="O55" s="29"/>
    </row>
    <row r="56" spans="1:15">
      <c r="A56" s="37"/>
      <c r="B56" s="37"/>
      <c r="C56" s="382"/>
      <c r="D56" s="382"/>
      <c r="E56" s="382"/>
      <c r="F56" s="382"/>
      <c r="G56" s="382"/>
      <c r="H56" s="382"/>
      <c r="I56" s="382"/>
      <c r="J56" s="382"/>
      <c r="K56" s="382"/>
      <c r="L56" s="382"/>
      <c r="M56" s="32"/>
      <c r="N56" s="27"/>
      <c r="O56" s="29"/>
    </row>
    <row r="57" spans="1:15" ht="2.1" customHeight="1">
      <c r="A57" s="37"/>
      <c r="B57" s="37"/>
      <c r="C57" s="383"/>
      <c r="D57" s="383"/>
      <c r="E57" s="383"/>
      <c r="F57" s="383"/>
      <c r="G57" s="383"/>
      <c r="H57" s="383"/>
      <c r="I57" s="383"/>
      <c r="J57" s="33"/>
      <c r="K57" s="34"/>
      <c r="L57" s="34"/>
      <c r="M57" s="34"/>
      <c r="N57" s="27"/>
      <c r="O57" s="29"/>
    </row>
    <row r="58" spans="1:15">
      <c r="A58" s="37"/>
      <c r="B58" s="37"/>
      <c r="C58" s="387"/>
      <c r="D58" s="388"/>
      <c r="E58" s="388"/>
      <c r="F58" s="388"/>
      <c r="G58" s="388"/>
      <c r="H58" s="388"/>
      <c r="I58" s="388"/>
      <c r="J58" s="388"/>
      <c r="K58" s="388"/>
      <c r="L58" s="388"/>
      <c r="M58" s="389"/>
      <c r="N58" s="27"/>
      <c r="O58" s="29"/>
    </row>
    <row r="59" spans="1:15">
      <c r="A59" s="37"/>
      <c r="B59" s="37"/>
      <c r="C59" s="390"/>
      <c r="D59" s="391"/>
      <c r="E59" s="391"/>
      <c r="F59" s="391"/>
      <c r="G59" s="391"/>
      <c r="H59" s="391"/>
      <c r="I59" s="391"/>
      <c r="J59" s="391"/>
      <c r="K59" s="391"/>
      <c r="L59" s="391"/>
      <c r="M59" s="392"/>
      <c r="N59" s="27"/>
      <c r="O59" s="29"/>
    </row>
    <row r="60" spans="1:15">
      <c r="A60" s="37"/>
      <c r="B60" s="37"/>
      <c r="C60" s="390"/>
      <c r="D60" s="391"/>
      <c r="E60" s="391"/>
      <c r="F60" s="391"/>
      <c r="G60" s="391"/>
      <c r="H60" s="391"/>
      <c r="I60" s="391"/>
      <c r="J60" s="391"/>
      <c r="K60" s="391"/>
      <c r="L60" s="391"/>
      <c r="M60" s="392"/>
      <c r="N60" s="27"/>
      <c r="O60" s="29"/>
    </row>
    <row r="61" spans="1:15">
      <c r="A61" s="37"/>
      <c r="B61" s="37"/>
      <c r="C61" s="393"/>
      <c r="D61" s="394"/>
      <c r="E61" s="394"/>
      <c r="F61" s="394"/>
      <c r="G61" s="394"/>
      <c r="H61" s="394"/>
      <c r="I61" s="394"/>
      <c r="J61" s="394"/>
      <c r="K61" s="394"/>
      <c r="L61" s="394"/>
      <c r="M61" s="395"/>
      <c r="N61" s="27"/>
      <c r="O61" s="29"/>
    </row>
    <row r="62" spans="1:15" ht="14.45" customHeight="1">
      <c r="A62" s="37"/>
      <c r="B62" s="37"/>
      <c r="C62" s="30"/>
      <c r="D62" s="45"/>
      <c r="E62" s="30"/>
      <c r="F62" s="45"/>
      <c r="G62" s="30"/>
      <c r="H62" s="30"/>
      <c r="I62" s="30"/>
      <c r="J62" s="30"/>
      <c r="K62" s="46"/>
      <c r="L62" s="47"/>
      <c r="M62" s="48"/>
      <c r="N62" s="27"/>
      <c r="O62" s="29"/>
    </row>
    <row r="63" spans="1:15" hidden="1">
      <c r="A63" s="37"/>
      <c r="B63" s="285"/>
      <c r="C63" s="30"/>
      <c r="D63" s="45"/>
      <c r="E63" s="30"/>
      <c r="F63" s="45"/>
      <c r="G63" s="30"/>
      <c r="H63" s="30"/>
      <c r="I63" s="30"/>
      <c r="J63" s="30"/>
      <c r="K63" s="30"/>
      <c r="L63" s="30"/>
      <c r="M63" s="30"/>
      <c r="N63" s="27"/>
      <c r="O63" s="29"/>
    </row>
    <row r="64" spans="1:15" hidden="1">
      <c r="A64" s="37"/>
      <c r="B64" s="285"/>
      <c r="C64" s="30"/>
      <c r="D64" s="45"/>
      <c r="E64" s="30"/>
      <c r="F64" s="45"/>
      <c r="G64" s="30"/>
      <c r="H64" s="30"/>
      <c r="I64" s="30"/>
      <c r="J64" s="30"/>
      <c r="K64" s="30"/>
      <c r="L64" s="30"/>
      <c r="M64" s="30"/>
      <c r="N64" s="27"/>
      <c r="O64" s="29"/>
    </row>
    <row r="65" spans="1:17" ht="16.5" customHeight="1">
      <c r="A65" s="58"/>
      <c r="B65" s="41"/>
      <c r="C65" s="377" t="s">
        <v>41</v>
      </c>
      <c r="D65" s="377"/>
      <c r="E65" s="377"/>
      <c r="F65" s="377"/>
      <c r="G65" s="377"/>
      <c r="H65" s="377"/>
      <c r="I65" s="377"/>
      <c r="J65" s="377"/>
      <c r="K65" s="377"/>
      <c r="L65" s="377"/>
      <c r="M65" s="377"/>
      <c r="N65" s="40"/>
      <c r="O65" s="29"/>
    </row>
    <row r="66" spans="1:17">
      <c r="A66" s="57"/>
      <c r="B66" s="27"/>
      <c r="C66" s="371" t="s">
        <v>42</v>
      </c>
      <c r="D66" s="371"/>
      <c r="E66" s="371"/>
      <c r="F66" s="371"/>
      <c r="G66" s="371"/>
      <c r="H66" s="371"/>
      <c r="I66" s="371"/>
      <c r="J66" s="371"/>
      <c r="K66" s="27"/>
      <c r="L66" s="27"/>
      <c r="M66" s="27"/>
      <c r="N66" s="27"/>
      <c r="O66" s="29"/>
    </row>
    <row r="67" spans="1:17">
      <c r="A67" s="57"/>
      <c r="B67" s="27"/>
      <c r="C67" s="371"/>
      <c r="D67" s="371"/>
      <c r="E67" s="371"/>
      <c r="F67" s="371"/>
      <c r="G67" s="371"/>
      <c r="H67" s="371"/>
      <c r="I67" s="371"/>
      <c r="J67" s="371"/>
      <c r="K67" s="27"/>
      <c r="L67" s="27"/>
      <c r="M67" s="27"/>
      <c r="N67" s="27"/>
      <c r="O67" s="29"/>
    </row>
    <row r="68" spans="1:17" ht="9" customHeight="1">
      <c r="A68" s="57"/>
      <c r="B68" s="27"/>
      <c r="C68" s="42"/>
      <c r="D68" s="49"/>
      <c r="E68" s="50"/>
      <c r="F68" s="49"/>
      <c r="G68" s="42"/>
      <c r="H68" s="42"/>
      <c r="I68" s="42"/>
      <c r="J68" s="42"/>
      <c r="K68" s="27"/>
      <c r="L68" s="27"/>
      <c r="M68" s="27"/>
      <c r="N68" s="27"/>
      <c r="O68" s="29"/>
    </row>
    <row r="69" spans="1:17">
      <c r="A69" s="57"/>
      <c r="B69" s="27"/>
      <c r="C69" s="64"/>
      <c r="D69" s="49" t="s">
        <v>43</v>
      </c>
      <c r="E69" s="64"/>
      <c r="F69" s="49" t="s">
        <v>44</v>
      </c>
      <c r="G69" s="42"/>
      <c r="H69" s="42"/>
      <c r="I69" s="42"/>
      <c r="J69" s="42"/>
      <c r="K69" s="27"/>
      <c r="L69" s="27"/>
      <c r="M69" s="27"/>
      <c r="N69" s="27"/>
      <c r="O69" s="29"/>
    </row>
    <row r="70" spans="1:17" ht="15" customHeight="1">
      <c r="A70" s="37"/>
      <c r="B70" s="40"/>
      <c r="C70" s="40"/>
      <c r="D70" s="41"/>
      <c r="E70" s="51"/>
      <c r="F70" s="41"/>
      <c r="G70" s="40"/>
      <c r="H70" s="40"/>
      <c r="I70" s="40"/>
      <c r="J70" s="40"/>
      <c r="K70" s="40"/>
      <c r="L70" s="40"/>
      <c r="M70" s="40"/>
      <c r="N70" s="40"/>
      <c r="O70" s="29"/>
    </row>
    <row r="71" spans="1:17" hidden="1">
      <c r="A71" s="376"/>
      <c r="B71" s="376"/>
      <c r="C71" s="376"/>
      <c r="D71" s="376"/>
      <c r="E71" s="376"/>
      <c r="F71" s="376"/>
      <c r="G71" s="376"/>
      <c r="H71" s="376"/>
      <c r="I71" s="376"/>
      <c r="J71" s="376"/>
      <c r="K71" s="376"/>
      <c r="L71" s="376"/>
      <c r="M71" s="376"/>
      <c r="N71" s="27"/>
      <c r="O71" s="29"/>
    </row>
    <row r="72" spans="1:17" hidden="1">
      <c r="A72" s="37"/>
      <c r="B72" s="285"/>
      <c r="C72" s="30"/>
      <c r="D72" s="45"/>
      <c r="E72" s="30"/>
      <c r="F72" s="45"/>
      <c r="G72" s="30"/>
      <c r="H72" s="30"/>
      <c r="I72" s="30"/>
      <c r="J72" s="30"/>
      <c r="K72" s="30"/>
      <c r="L72" s="30"/>
      <c r="M72" s="30"/>
      <c r="N72" s="27"/>
      <c r="O72" s="29"/>
    </row>
    <row r="73" spans="1:17" ht="16.5" customHeight="1">
      <c r="A73" s="58"/>
      <c r="B73" s="41"/>
      <c r="C73" s="377" t="s">
        <v>45</v>
      </c>
      <c r="D73" s="377"/>
      <c r="E73" s="377"/>
      <c r="F73" s="377"/>
      <c r="G73" s="377"/>
      <c r="H73" s="377"/>
      <c r="I73" s="377"/>
      <c r="J73" s="377"/>
      <c r="K73" s="377"/>
      <c r="L73" s="377"/>
      <c r="M73" s="377"/>
      <c r="N73" s="40"/>
      <c r="O73" s="29"/>
    </row>
    <row r="74" spans="1:17">
      <c r="A74" s="57"/>
      <c r="B74" s="27"/>
      <c r="C74" s="371" t="s">
        <v>46</v>
      </c>
      <c r="D74" s="371"/>
      <c r="E74" s="371"/>
      <c r="F74" s="371"/>
      <c r="G74" s="371"/>
      <c r="H74" s="371"/>
      <c r="I74" s="371"/>
      <c r="J74" s="371"/>
      <c r="K74" s="27"/>
      <c r="L74" s="27"/>
      <c r="M74" s="27"/>
      <c r="N74" s="27"/>
      <c r="O74" s="29"/>
    </row>
    <row r="75" spans="1:17" ht="8.1" customHeight="1">
      <c r="A75" s="59" t="s">
        <v>0</v>
      </c>
      <c r="B75" s="286"/>
      <c r="C75" s="286"/>
      <c r="D75" s="287"/>
      <c r="E75" s="286"/>
      <c r="F75" s="287"/>
      <c r="G75" s="286"/>
      <c r="H75" s="286"/>
      <c r="I75" s="36"/>
      <c r="J75" s="36"/>
      <c r="K75" s="36"/>
      <c r="L75" s="36"/>
      <c r="M75" s="36"/>
      <c r="N75" s="27"/>
      <c r="O75" s="29"/>
      <c r="P75" s="14"/>
      <c r="Q75" s="15"/>
    </row>
    <row r="76" spans="1:17">
      <c r="A76" s="37"/>
      <c r="B76" s="285"/>
      <c r="C76" s="372" t="s">
        <v>31</v>
      </c>
      <c r="D76" s="372"/>
      <c r="E76" s="379"/>
      <c r="F76" s="380"/>
      <c r="G76" s="381"/>
      <c r="H76" s="35"/>
      <c r="I76" s="36"/>
      <c r="J76" s="36"/>
      <c r="K76" s="36"/>
      <c r="L76" s="36"/>
      <c r="M76" s="36"/>
      <c r="N76" s="27"/>
      <c r="O76" s="29"/>
    </row>
    <row r="77" spans="1:17">
      <c r="A77" s="59" t="s">
        <v>0</v>
      </c>
      <c r="B77" s="286"/>
      <c r="C77" s="286"/>
      <c r="D77" s="287"/>
      <c r="E77" s="286"/>
      <c r="F77" s="287"/>
      <c r="G77" s="286"/>
      <c r="H77" s="286"/>
      <c r="I77" s="36"/>
      <c r="J77" s="36"/>
      <c r="K77" s="36"/>
      <c r="L77" s="36"/>
      <c r="M77" s="36"/>
      <c r="N77" s="27"/>
      <c r="O77" s="29"/>
      <c r="P77" s="14"/>
      <c r="Q77" s="15"/>
    </row>
    <row r="78" spans="1:17">
      <c r="A78" s="59" t="s">
        <v>0</v>
      </c>
      <c r="B78" s="288"/>
      <c r="C78" s="372" t="s">
        <v>47</v>
      </c>
      <c r="D78" s="372"/>
      <c r="E78" s="373"/>
      <c r="F78" s="374"/>
      <c r="G78" s="375"/>
      <c r="H78" s="286"/>
      <c r="I78" s="36"/>
      <c r="J78" s="36"/>
      <c r="K78" s="36"/>
      <c r="L78" s="36"/>
      <c r="M78" s="36"/>
      <c r="N78" s="27"/>
      <c r="O78" s="29"/>
    </row>
    <row r="79" spans="1:17" ht="15" customHeight="1">
      <c r="A79" s="59" t="s">
        <v>0</v>
      </c>
      <c r="B79" s="286" t="s">
        <v>0</v>
      </c>
      <c r="C79" s="286" t="s">
        <v>0</v>
      </c>
      <c r="D79" s="287" t="s">
        <v>0</v>
      </c>
      <c r="E79" s="286" t="s">
        <v>0</v>
      </c>
      <c r="F79" s="287" t="s">
        <v>0</v>
      </c>
      <c r="G79" s="286" t="s">
        <v>0</v>
      </c>
      <c r="H79" s="286" t="s">
        <v>0</v>
      </c>
      <c r="I79" s="36"/>
      <c r="J79" s="36"/>
      <c r="K79" s="36"/>
      <c r="L79" s="36"/>
      <c r="M79" s="36"/>
      <c r="N79" s="27"/>
      <c r="O79" s="29"/>
    </row>
    <row r="80" spans="1:17" hidden="1">
      <c r="A80" s="376"/>
      <c r="B80" s="376"/>
      <c r="C80" s="376"/>
      <c r="D80" s="376"/>
      <c r="E80" s="376"/>
      <c r="F80" s="376"/>
      <c r="G80" s="376"/>
      <c r="H80" s="376"/>
      <c r="I80" s="376"/>
      <c r="J80" s="376"/>
      <c r="K80" s="376"/>
      <c r="L80" s="376"/>
      <c r="M80" s="376"/>
      <c r="N80" s="27"/>
      <c r="O80" s="29"/>
    </row>
    <row r="81" spans="1:15" ht="0.6" hidden="1" customHeight="1">
      <c r="A81" s="37"/>
      <c r="B81" s="285"/>
      <c r="C81" s="30"/>
      <c r="D81" s="45"/>
      <c r="E81" s="30"/>
      <c r="F81" s="45"/>
      <c r="G81" s="30"/>
      <c r="H81" s="30"/>
      <c r="I81" s="30"/>
      <c r="J81" s="30"/>
      <c r="K81" s="30"/>
      <c r="L81" s="30"/>
      <c r="M81" s="30"/>
      <c r="N81" s="27"/>
      <c r="O81" s="29"/>
    </row>
    <row r="82" spans="1:15" ht="16.5" customHeight="1">
      <c r="A82" s="58"/>
      <c r="B82" s="41"/>
      <c r="C82" s="377" t="s">
        <v>48</v>
      </c>
      <c r="D82" s="377"/>
      <c r="E82" s="377"/>
      <c r="F82" s="377"/>
      <c r="G82" s="377"/>
      <c r="H82" s="377"/>
      <c r="I82" s="377"/>
      <c r="J82" s="377"/>
      <c r="K82" s="377"/>
      <c r="L82" s="377"/>
      <c r="M82" s="377"/>
      <c r="N82" s="40"/>
      <c r="O82" s="29"/>
    </row>
    <row r="83" spans="1:15">
      <c r="A83" s="57"/>
      <c r="B83" s="27"/>
      <c r="C83" s="371" t="s">
        <v>49</v>
      </c>
      <c r="D83" s="371"/>
      <c r="E83" s="371"/>
      <c r="F83" s="371"/>
      <c r="G83" s="371"/>
      <c r="H83" s="371"/>
      <c r="I83" s="371"/>
      <c r="J83" s="371"/>
      <c r="K83" s="371"/>
      <c r="L83" s="371"/>
      <c r="M83" s="371"/>
      <c r="N83" s="27"/>
      <c r="O83" s="29"/>
    </row>
    <row r="84" spans="1:15">
      <c r="A84" s="57"/>
      <c r="B84" s="27"/>
      <c r="C84" s="371"/>
      <c r="D84" s="371"/>
      <c r="E84" s="371"/>
      <c r="F84" s="371"/>
      <c r="G84" s="371"/>
      <c r="H84" s="371"/>
      <c r="I84" s="371"/>
      <c r="J84" s="371"/>
      <c r="K84" s="371"/>
      <c r="L84" s="371"/>
      <c r="M84" s="371"/>
      <c r="N84" s="27"/>
      <c r="O84" s="29"/>
    </row>
    <row r="85" spans="1:15" ht="29.1" customHeight="1">
      <c r="A85" s="57"/>
      <c r="B85" s="27"/>
      <c r="C85" s="371"/>
      <c r="D85" s="371"/>
      <c r="E85" s="371"/>
      <c r="F85" s="371"/>
      <c r="G85" s="371"/>
      <c r="H85" s="371"/>
      <c r="I85" s="371"/>
      <c r="J85" s="371"/>
      <c r="K85" s="371"/>
      <c r="L85" s="371"/>
      <c r="M85" s="371"/>
      <c r="N85" s="27"/>
      <c r="O85" s="29"/>
    </row>
    <row r="86" spans="1:15">
      <c r="A86" s="57"/>
      <c r="B86" s="27"/>
      <c r="C86" s="52"/>
      <c r="D86" s="52"/>
      <c r="E86" s="52"/>
      <c r="F86" s="52"/>
      <c r="G86" s="52"/>
      <c r="H86" s="52"/>
      <c r="I86" s="52"/>
      <c r="J86" s="52"/>
      <c r="K86" s="52"/>
      <c r="L86" s="52"/>
      <c r="M86" s="52"/>
      <c r="N86" s="27"/>
      <c r="O86" s="29"/>
    </row>
    <row r="87" spans="1:15" ht="4.5" customHeight="1">
      <c r="A87" s="57"/>
      <c r="B87" s="27"/>
      <c r="C87" s="371"/>
      <c r="D87" s="371"/>
      <c r="E87" s="371"/>
      <c r="F87" s="371"/>
      <c r="G87" s="371"/>
      <c r="H87" s="371"/>
      <c r="I87" s="52"/>
      <c r="J87" s="52"/>
      <c r="K87" s="52"/>
      <c r="L87" s="52"/>
      <c r="M87" s="52"/>
      <c r="N87" s="52"/>
      <c r="O87" s="53"/>
    </row>
    <row r="88" spans="1:15" ht="3.95" customHeight="1">
      <c r="A88" s="57"/>
      <c r="B88" s="27"/>
      <c r="C88" s="54"/>
      <c r="D88" s="54"/>
      <c r="E88" s="54"/>
      <c r="F88" s="54"/>
      <c r="G88" s="54"/>
      <c r="H88" s="54"/>
      <c r="I88" s="54"/>
      <c r="J88" s="55"/>
      <c r="K88" s="27"/>
      <c r="L88" s="27"/>
      <c r="M88" s="27"/>
      <c r="N88" s="27"/>
      <c r="O88" s="29"/>
    </row>
  </sheetData>
  <sheetProtection formatColumns="0" formatRows="0"/>
  <mergeCells count="57">
    <mergeCell ref="C1:M1"/>
    <mergeCell ref="C4:M4"/>
    <mergeCell ref="C9:D9"/>
    <mergeCell ref="E9:G9"/>
    <mergeCell ref="I9:M9"/>
    <mergeCell ref="C5:L5"/>
    <mergeCell ref="C6:I6"/>
    <mergeCell ref="C7:D7"/>
    <mergeCell ref="E7:G7"/>
    <mergeCell ref="I7:M7"/>
    <mergeCell ref="C11:D11"/>
    <mergeCell ref="E11:G11"/>
    <mergeCell ref="I11:M11"/>
    <mergeCell ref="C13:D13"/>
    <mergeCell ref="E13:G13"/>
    <mergeCell ref="I13:M13"/>
    <mergeCell ref="C14:I14"/>
    <mergeCell ref="C15:D15"/>
    <mergeCell ref="E15:G15"/>
    <mergeCell ref="C17:D17"/>
    <mergeCell ref="E17:G17"/>
    <mergeCell ref="C19:D19"/>
    <mergeCell ref="E19:G19"/>
    <mergeCell ref="C21:D21"/>
    <mergeCell ref="E21:G21"/>
    <mergeCell ref="A23:M23"/>
    <mergeCell ref="C24:I24"/>
    <mergeCell ref="C26:L27"/>
    <mergeCell ref="C28:I28"/>
    <mergeCell ref="C29:M31"/>
    <mergeCell ref="C33:L34"/>
    <mergeCell ref="C25:M25"/>
    <mergeCell ref="C35:I35"/>
    <mergeCell ref="C36:M38"/>
    <mergeCell ref="C40:L41"/>
    <mergeCell ref="C42:I42"/>
    <mergeCell ref="C43:M45"/>
    <mergeCell ref="C49:M49"/>
    <mergeCell ref="C76:D76"/>
    <mergeCell ref="E76:G76"/>
    <mergeCell ref="C50:L51"/>
    <mergeCell ref="C52:I52"/>
    <mergeCell ref="C53:M53"/>
    <mergeCell ref="C55:L56"/>
    <mergeCell ref="C57:I57"/>
    <mergeCell ref="C58:M61"/>
    <mergeCell ref="C66:J67"/>
    <mergeCell ref="A71:M71"/>
    <mergeCell ref="C74:J74"/>
    <mergeCell ref="C65:M65"/>
    <mergeCell ref="C73:M73"/>
    <mergeCell ref="C87:H87"/>
    <mergeCell ref="C78:D78"/>
    <mergeCell ref="E78:G78"/>
    <mergeCell ref="A80:M80"/>
    <mergeCell ref="C83:M85"/>
    <mergeCell ref="C82:M82"/>
  </mergeCells>
  <printOptions horizontalCentered="1"/>
  <pageMargins left="0.23622047244094491" right="0.23622047244094491" top="0.23622047244094491" bottom="0.23622047244094491" header="0.31496062992125984" footer="0.31496062992125984"/>
  <pageSetup paperSize="8" orientation="portrait" r:id="rId1"/>
  <headerFooter>
    <oddHeader>&amp;C&amp;"Calibri"&amp;10&amp;K000000 UNCLASSIFIED&amp;1#_x000D_&amp;R&amp;Z&amp;F
&amp;A</oddHeader>
    <oddFooter>&amp;L&amp;F&amp;C_x000D_&amp;1#&amp;"Calibri"&amp;10&amp;K000000 UNCLASSIFIED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B1B"/>
    <pageSetUpPr fitToPage="1"/>
  </sheetPr>
  <dimension ref="A1:D28"/>
  <sheetViews>
    <sheetView showGridLines="0" view="pageBreakPreview" zoomScale="130" zoomScaleNormal="100" zoomScaleSheetLayoutView="130" workbookViewId="0">
      <selection activeCell="H15" sqref="H15"/>
    </sheetView>
  </sheetViews>
  <sheetFormatPr defaultRowHeight="14.25" customHeight="1"/>
  <cols>
    <col min="1" max="1" width="50" customWidth="1"/>
    <col min="2" max="2" width="15.875" customWidth="1"/>
    <col min="3" max="3" width="9" style="20"/>
  </cols>
  <sheetData>
    <row r="1" spans="1:4" ht="53.45" customHeight="1">
      <c r="A1" s="416" t="s">
        <v>50</v>
      </c>
      <c r="B1" s="416"/>
    </row>
    <row r="2" spans="1:4" ht="16.5">
      <c r="A2" s="67" t="s">
        <v>51</v>
      </c>
      <c r="B2" s="65" t="e">
        <f>'A. Capital composition'!E52</f>
        <v>#DIV/0!</v>
      </c>
    </row>
    <row r="3" spans="1:4" ht="16.5">
      <c r="A3" s="67" t="s">
        <v>52</v>
      </c>
      <c r="B3" s="65" t="e">
        <f>'A. Capital composition'!E51</f>
        <v>#DIV/0!</v>
      </c>
    </row>
    <row r="4" spans="1:4" ht="16.5">
      <c r="A4" s="67" t="s">
        <v>53</v>
      </c>
      <c r="B4" s="65" t="e">
        <f>'A. Capital composition'!G59</f>
        <v>#DIV/0!</v>
      </c>
    </row>
    <row r="5" spans="1:4" ht="16.5">
      <c r="A5" s="67" t="s">
        <v>54</v>
      </c>
      <c r="B5" s="276" t="s">
        <v>55</v>
      </c>
      <c r="C5"/>
      <c r="D5" s="20"/>
    </row>
    <row r="6" spans="1:4" ht="16.5">
      <c r="A6" s="217" t="s">
        <v>56</v>
      </c>
      <c r="B6" s="218">
        <f>'A. Capital composition'!F28</f>
        <v>0</v>
      </c>
    </row>
    <row r="7" spans="1:4" ht="16.5">
      <c r="A7" s="217" t="s">
        <v>57</v>
      </c>
      <c r="B7" s="218">
        <f>'A. Capital composition'!F45</f>
        <v>0</v>
      </c>
    </row>
    <row r="8" spans="1:4" ht="16.5">
      <c r="A8" s="217" t="s">
        <v>58</v>
      </c>
      <c r="B8" s="218">
        <f>'A. Capital composition'!F46</f>
        <v>0</v>
      </c>
    </row>
    <row r="9" spans="1:4" ht="16.5">
      <c r="A9" s="219" t="s">
        <v>59</v>
      </c>
      <c r="B9" s="218">
        <f xml:space="preserve">  'C. Credit risk (Standardised)'!E15 + 'C. Credit risk (Standardised)'!E25</f>
        <v>0</v>
      </c>
      <c r="C9" s="21"/>
    </row>
    <row r="10" spans="1:4" ht="16.5">
      <c r="A10" s="219" t="s">
        <v>60</v>
      </c>
      <c r="B10" s="218">
        <f>'C. Credit risk (Standardised)'!E34</f>
        <v>0</v>
      </c>
      <c r="C10" s="21"/>
    </row>
    <row r="11" spans="1:4" ht="16.5">
      <c r="A11" s="219" t="s">
        <v>61</v>
      </c>
      <c r="B11" s="218">
        <f>'C. Credit risk (Standardised)'!E36</f>
        <v>0</v>
      </c>
      <c r="C11" s="21"/>
    </row>
    <row r="12" spans="1:4" ht="16.5">
      <c r="A12" s="338" t="s">
        <v>62</v>
      </c>
      <c r="B12" s="218">
        <f>'C. Credit risk (Standardised)'!E46</f>
        <v>0</v>
      </c>
      <c r="C12" s="21"/>
    </row>
    <row r="13" spans="1:4" ht="16.5">
      <c r="A13" s="219" t="s">
        <v>63</v>
      </c>
      <c r="B13" s="218">
        <f>'C. Credit risk (Standardised)'!E57+'C. Credit risk (Standardised)'!E61</f>
        <v>0</v>
      </c>
      <c r="C13"/>
    </row>
    <row r="14" spans="1:4" ht="16.5">
      <c r="A14" s="219" t="s">
        <v>64</v>
      </c>
      <c r="B14" s="218">
        <f>'C. Credit risk (Standardised)'!E66</f>
        <v>0</v>
      </c>
      <c r="C14"/>
    </row>
    <row r="15" spans="1:4" ht="16.5">
      <c r="A15" s="219" t="s">
        <v>65</v>
      </c>
      <c r="B15" s="218">
        <f>'C. Credit risk (Standardised)'!E106</f>
        <v>0</v>
      </c>
    </row>
    <row r="16" spans="1:4" ht="16.5">
      <c r="A16" s="219" t="s">
        <v>66</v>
      </c>
      <c r="B16" s="218">
        <f>'C. Credit risk (Standardised)'!E117</f>
        <v>0</v>
      </c>
    </row>
    <row r="17" spans="1:3" ht="16.5">
      <c r="A17" s="219" t="s">
        <v>67</v>
      </c>
      <c r="B17" s="218">
        <f>'C. Credit risk (Standardised)'!E124 + 'C. Credit risk (Standardised)'!E127</f>
        <v>0</v>
      </c>
      <c r="C17" s="21"/>
    </row>
    <row r="18" spans="1:3" ht="16.5">
      <c r="A18" s="68" t="s">
        <v>68</v>
      </c>
      <c r="B18" s="66">
        <f>'C. Credit risk (Standardised)'!E129  +  'C. Credit risk (Standardised)'!E130+ 'C. Credit risk (Standardised)'!E128</f>
        <v>0</v>
      </c>
      <c r="C18" s="21"/>
    </row>
    <row r="19" spans="1:3" ht="16.5">
      <c r="A19" s="68" t="s">
        <v>69</v>
      </c>
      <c r="B19" s="66">
        <f>'C. Credit risk (Standardised)'!E132+ 'C. Credit risk (Standardised)'!E131</f>
        <v>0</v>
      </c>
      <c r="C19" s="21"/>
    </row>
    <row r="20" spans="1:3" ht="16.5">
      <c r="A20" s="289" t="s">
        <v>70</v>
      </c>
      <c r="B20" s="66">
        <f>SUM('C. Credit risk (Standardised)'!G141:G153)</f>
        <v>0</v>
      </c>
      <c r="C20" s="21"/>
    </row>
    <row r="21" spans="1:3" ht="16.5">
      <c r="A21" s="289" t="s">
        <v>71</v>
      </c>
      <c r="B21" s="66">
        <f>SUM('C. Credit risk (Standardised)'!G156:G159)</f>
        <v>0</v>
      </c>
      <c r="C21" s="21"/>
    </row>
    <row r="22" spans="1:3" ht="16.5">
      <c r="A22" s="289" t="s">
        <v>72</v>
      </c>
      <c r="B22" s="276" t="s">
        <v>55</v>
      </c>
      <c r="C22" s="21"/>
    </row>
    <row r="23" spans="1:3" ht="16.5">
      <c r="A23" s="289" t="s">
        <v>73</v>
      </c>
      <c r="B23" s="276" t="s">
        <v>55</v>
      </c>
      <c r="C23" s="21"/>
    </row>
    <row r="24" spans="1:3" ht="16.5">
      <c r="A24" s="289" t="s">
        <v>74</v>
      </c>
      <c r="B24" s="66">
        <f>SUM(B9:B23)</f>
        <v>0</v>
      </c>
    </row>
    <row r="25" spans="1:3" ht="16.5">
      <c r="A25" s="289" t="s">
        <v>75</v>
      </c>
      <c r="B25" s="66">
        <f>'B. Cap instruments &amp; req'!D34</f>
        <v>0</v>
      </c>
      <c r="C25" s="21"/>
    </row>
    <row r="26" spans="1:3" ht="16.5">
      <c r="A26" s="289" t="s">
        <v>76</v>
      </c>
      <c r="B26" s="66">
        <f>'B. Cap instruments &amp; req'!D33</f>
        <v>0</v>
      </c>
      <c r="C26" s="21"/>
    </row>
    <row r="27" spans="1:3" ht="16.5">
      <c r="A27" s="67" t="s">
        <v>77</v>
      </c>
      <c r="B27" s="66">
        <f>B24+B25+B26</f>
        <v>0</v>
      </c>
      <c r="C27" s="21"/>
    </row>
    <row r="28" spans="1:3"/>
  </sheetData>
  <sheetProtection formatColumns="0" formatRows="0"/>
  <mergeCells count="1">
    <mergeCell ref="A1:B1"/>
  </mergeCells>
  <pageMargins left="0.70866141732283472" right="0.70866141732283472" top="0.74803149606299213" bottom="0.74803149606299213" header="0.31496062992125984" footer="0.31496062992125984"/>
  <pageSetup paperSize="9" orientation="portrait" r:id="rId1"/>
  <headerFooter>
    <oddHeader>&amp;C&amp;"Calibri"&amp;10&amp;K000000 UNCLASSIFIED&amp;1#_x000D_</oddHeader>
    <oddFooter>&amp;C_x000D_&amp;1#&amp;"Calibri"&amp;10&amp;K000000 UNCLASSIFIED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A499"/>
    <pageSetUpPr fitToPage="1"/>
  </sheetPr>
  <dimension ref="A1:I77"/>
  <sheetViews>
    <sheetView showGridLines="0" view="pageBreakPreview" topLeftCell="A12" zoomScaleNormal="85" zoomScaleSheetLayoutView="100" workbookViewId="0">
      <selection activeCell="F39" sqref="F39"/>
    </sheetView>
  </sheetViews>
  <sheetFormatPr defaultColWidth="9" defaultRowHeight="14.25" customHeight="1"/>
  <cols>
    <col min="1" max="1" width="8.375" style="12" customWidth="1"/>
    <col min="2" max="2" width="123.75" style="3" customWidth="1"/>
    <col min="3" max="3" width="2.375" style="3" hidden="1" customWidth="1"/>
    <col min="4" max="4" width="26.375" style="3" customWidth="1"/>
    <col min="5" max="5" width="19.75" style="3" customWidth="1"/>
    <col min="6" max="6" width="16.625" style="3" customWidth="1"/>
    <col min="7" max="7" width="21.375" style="3" customWidth="1"/>
    <col min="8" max="8" width="2.875" style="3" customWidth="1"/>
    <col min="9" max="9" width="9" style="3" customWidth="1"/>
    <col min="10" max="16384" width="9" style="3"/>
  </cols>
  <sheetData>
    <row r="1" spans="1:8" s="6" customFormat="1" ht="33" customHeight="1">
      <c r="A1" s="69"/>
      <c r="B1" s="421" t="s">
        <v>78</v>
      </c>
      <c r="C1" s="421"/>
      <c r="D1" s="421"/>
      <c r="E1" s="421"/>
      <c r="F1" s="421"/>
      <c r="G1" s="421"/>
      <c r="H1" s="70"/>
    </row>
    <row r="2" spans="1:8" ht="14.25" customHeight="1">
      <c r="A2" s="290"/>
      <c r="B2" s="291"/>
      <c r="C2" s="291"/>
      <c r="D2" s="291"/>
      <c r="E2" s="291"/>
      <c r="F2" s="291"/>
      <c r="G2" s="291"/>
      <c r="H2" s="291"/>
    </row>
    <row r="3" spans="1:8" ht="14.25" customHeight="1">
      <c r="A3" s="290"/>
      <c r="B3" s="71" t="s">
        <v>79</v>
      </c>
      <c r="C3" s="291"/>
      <c r="D3" s="291"/>
      <c r="E3" s="291"/>
      <c r="F3" s="291"/>
      <c r="G3" s="291"/>
      <c r="H3" s="291"/>
    </row>
    <row r="4" spans="1:8" ht="60.75">
      <c r="A4" s="290"/>
      <c r="B4" s="109" t="s">
        <v>80</v>
      </c>
      <c r="C4" s="105"/>
      <c r="D4" s="233" t="s">
        <v>81</v>
      </c>
      <c r="E4" s="106" t="s">
        <v>82</v>
      </c>
      <c r="F4" s="107" t="s">
        <v>83</v>
      </c>
      <c r="G4" s="108" t="s">
        <v>84</v>
      </c>
      <c r="H4" s="291"/>
    </row>
    <row r="5" spans="1:8" ht="14.25" customHeight="1">
      <c r="A5" s="72" t="s">
        <v>85</v>
      </c>
      <c r="B5" s="73" t="s">
        <v>86</v>
      </c>
      <c r="C5" s="74"/>
      <c r="D5" s="74"/>
      <c r="E5" s="75"/>
      <c r="F5" s="76"/>
      <c r="G5" s="291"/>
      <c r="H5" s="291"/>
    </row>
    <row r="6" spans="1:8" ht="14.25" customHeight="1">
      <c r="A6" s="290" t="s">
        <v>87</v>
      </c>
      <c r="B6" s="220" t="s">
        <v>88</v>
      </c>
      <c r="C6" s="221"/>
      <c r="D6" s="222" t="s">
        <v>89</v>
      </c>
      <c r="E6" s="110"/>
      <c r="F6" s="292"/>
      <c r="G6" s="291"/>
      <c r="H6" s="291"/>
    </row>
    <row r="7" spans="1:8" ht="14.25" customHeight="1">
      <c r="A7" s="290" t="s">
        <v>90</v>
      </c>
      <c r="B7" s="220" t="s">
        <v>91</v>
      </c>
      <c r="C7" s="221"/>
      <c r="D7" s="222" t="s">
        <v>89</v>
      </c>
      <c r="E7" s="110"/>
      <c r="F7" s="292"/>
      <c r="G7" s="291"/>
      <c r="H7" s="291"/>
    </row>
    <row r="8" spans="1:8" ht="14.25" customHeight="1">
      <c r="A8" s="290" t="s">
        <v>92</v>
      </c>
      <c r="B8" s="220" t="s">
        <v>93</v>
      </c>
      <c r="C8" s="221"/>
      <c r="D8" s="222" t="s">
        <v>89</v>
      </c>
      <c r="E8" s="110"/>
      <c r="F8" s="292"/>
      <c r="G8" s="291"/>
      <c r="H8" s="291"/>
    </row>
    <row r="9" spans="1:8" ht="14.25" customHeight="1">
      <c r="A9" s="290" t="s">
        <v>94</v>
      </c>
      <c r="B9" s="220" t="s">
        <v>95</v>
      </c>
      <c r="C9" s="221"/>
      <c r="D9" s="222" t="s">
        <v>89</v>
      </c>
      <c r="E9" s="110"/>
      <c r="F9" s="292"/>
      <c r="G9" s="291"/>
      <c r="H9" s="291"/>
    </row>
    <row r="10" spans="1:8" ht="14.25" customHeight="1">
      <c r="A10" s="290" t="s">
        <v>96</v>
      </c>
      <c r="B10" s="220" t="s">
        <v>97</v>
      </c>
      <c r="C10" s="223"/>
      <c r="D10" s="222" t="s">
        <v>89</v>
      </c>
      <c r="E10" s="110"/>
      <c r="F10" s="292"/>
      <c r="G10" s="291"/>
      <c r="H10" s="291"/>
    </row>
    <row r="11" spans="1:8" ht="14.25" customHeight="1">
      <c r="A11" s="290"/>
      <c r="B11" s="224"/>
      <c r="C11" s="225"/>
      <c r="D11" s="225"/>
      <c r="E11" s="293"/>
      <c r="F11" s="292"/>
      <c r="G11" s="291"/>
      <c r="H11" s="291"/>
    </row>
    <row r="12" spans="1:8" ht="14.25" customHeight="1">
      <c r="A12" s="290"/>
      <c r="B12" s="226" t="s">
        <v>98</v>
      </c>
      <c r="C12" s="227"/>
      <c r="D12" s="227"/>
      <c r="E12" s="77"/>
      <c r="F12" s="292"/>
      <c r="G12" s="291"/>
      <c r="H12" s="291"/>
    </row>
    <row r="13" spans="1:8" ht="14.25" customHeight="1">
      <c r="A13" s="290" t="s">
        <v>99</v>
      </c>
      <c r="B13" s="219" t="s">
        <v>100</v>
      </c>
      <c r="C13" s="222"/>
      <c r="D13" s="222" t="s">
        <v>101</v>
      </c>
      <c r="E13" s="110"/>
      <c r="F13" s="292"/>
      <c r="G13" s="291"/>
      <c r="H13" s="291"/>
    </row>
    <row r="14" spans="1:8" ht="14.25" customHeight="1">
      <c r="A14" s="290" t="s">
        <v>102</v>
      </c>
      <c r="B14" s="219" t="s">
        <v>103</v>
      </c>
      <c r="C14" s="222"/>
      <c r="D14" s="222" t="s">
        <v>104</v>
      </c>
      <c r="E14" s="110"/>
      <c r="F14" s="292"/>
      <c r="G14" s="291"/>
      <c r="H14" s="291"/>
    </row>
    <row r="15" spans="1:8" ht="14.25" customHeight="1">
      <c r="A15" s="290" t="s">
        <v>105</v>
      </c>
      <c r="B15" s="219" t="s">
        <v>106</v>
      </c>
      <c r="C15" s="222"/>
      <c r="D15" s="222" t="s">
        <v>107</v>
      </c>
      <c r="E15" s="110"/>
      <c r="F15" s="292"/>
      <c r="G15" s="291"/>
      <c r="H15" s="291"/>
    </row>
    <row r="16" spans="1:8" ht="14.25" customHeight="1">
      <c r="A16" s="290" t="s">
        <v>108</v>
      </c>
      <c r="B16" s="219" t="s">
        <v>109</v>
      </c>
      <c r="C16" s="222"/>
      <c r="D16" s="222" t="s">
        <v>110</v>
      </c>
      <c r="E16" s="110"/>
      <c r="F16" s="292"/>
      <c r="G16" s="291"/>
      <c r="H16" s="291"/>
    </row>
    <row r="17" spans="1:9" ht="14.25" customHeight="1">
      <c r="A17" s="290" t="s">
        <v>111</v>
      </c>
      <c r="B17" s="219" t="s">
        <v>112</v>
      </c>
      <c r="C17" s="222"/>
      <c r="D17" s="222" t="s">
        <v>110</v>
      </c>
      <c r="E17" s="110"/>
      <c r="F17" s="292"/>
      <c r="G17" s="291"/>
      <c r="H17" s="291"/>
    </row>
    <row r="18" spans="1:9" ht="14.25" customHeight="1">
      <c r="A18" s="290" t="s">
        <v>113</v>
      </c>
      <c r="B18" s="277" t="s">
        <v>114</v>
      </c>
      <c r="C18" s="222"/>
      <c r="D18" s="222" t="s">
        <v>115</v>
      </c>
      <c r="E18" s="110"/>
      <c r="F18" s="292"/>
      <c r="G18" s="291"/>
      <c r="H18" s="291"/>
    </row>
    <row r="19" spans="1:9" ht="14.25" customHeight="1">
      <c r="A19" s="290" t="s">
        <v>116</v>
      </c>
      <c r="B19" s="219" t="s">
        <v>117</v>
      </c>
      <c r="C19" s="222"/>
      <c r="D19" s="222" t="s">
        <v>118</v>
      </c>
      <c r="E19" s="110"/>
      <c r="F19" s="292"/>
      <c r="G19" s="291"/>
      <c r="H19" s="291"/>
    </row>
    <row r="20" spans="1:9" ht="14.25" customHeight="1">
      <c r="A20" s="290" t="s">
        <v>119</v>
      </c>
      <c r="B20" s="219" t="s">
        <v>120</v>
      </c>
      <c r="C20" s="222"/>
      <c r="D20" s="222" t="s">
        <v>121</v>
      </c>
      <c r="E20" s="110"/>
      <c r="F20" s="292"/>
      <c r="G20" s="291"/>
      <c r="H20" s="291"/>
    </row>
    <row r="21" spans="1:9" ht="14.25" customHeight="1">
      <c r="A21" s="290" t="s">
        <v>122</v>
      </c>
      <c r="B21" s="219" t="s">
        <v>123</v>
      </c>
      <c r="C21" s="222"/>
      <c r="D21" s="222" t="s">
        <v>124</v>
      </c>
      <c r="E21" s="110"/>
      <c r="F21" s="292"/>
      <c r="G21" s="291"/>
      <c r="H21" s="291"/>
    </row>
    <row r="22" spans="1:9" ht="14.25" customHeight="1">
      <c r="A22" s="290" t="s">
        <v>125</v>
      </c>
      <c r="B22" s="219" t="s">
        <v>126</v>
      </c>
      <c r="C22" s="222"/>
      <c r="D22" s="222" t="s">
        <v>127</v>
      </c>
      <c r="E22" s="110"/>
      <c r="F22" s="292"/>
      <c r="G22" s="291"/>
      <c r="H22" s="291"/>
    </row>
    <row r="23" spans="1:9" ht="14.25" customHeight="1">
      <c r="A23" s="290" t="s">
        <v>128</v>
      </c>
      <c r="B23" s="219" t="s">
        <v>129</v>
      </c>
      <c r="C23" s="222"/>
      <c r="D23" s="222" t="s">
        <v>130</v>
      </c>
      <c r="E23" s="110"/>
      <c r="F23" s="292"/>
      <c r="G23" s="291"/>
      <c r="H23" s="291"/>
    </row>
    <row r="24" spans="1:9" ht="13.9" customHeight="1">
      <c r="A24" s="290" t="s">
        <v>131</v>
      </c>
      <c r="B24" s="219" t="s">
        <v>132</v>
      </c>
      <c r="C24" s="222"/>
      <c r="D24" s="222" t="s">
        <v>133</v>
      </c>
      <c r="E24" s="110"/>
      <c r="F24" s="292"/>
      <c r="G24" s="291"/>
      <c r="H24" s="291"/>
    </row>
    <row r="25" spans="1:9" ht="14.25" customHeight="1">
      <c r="A25" s="290"/>
      <c r="B25" s="230"/>
      <c r="C25" s="231"/>
      <c r="D25" s="231"/>
      <c r="E25" s="81"/>
      <c r="F25" s="292"/>
      <c r="G25" s="291"/>
      <c r="H25" s="291"/>
    </row>
    <row r="26" spans="1:9" ht="18" customHeight="1">
      <c r="A26" s="273" t="s">
        <v>134</v>
      </c>
      <c r="B26" s="330" t="s">
        <v>135</v>
      </c>
      <c r="C26" s="281"/>
      <c r="D26" s="282" t="s">
        <v>136</v>
      </c>
      <c r="E26" s="110"/>
      <c r="F26" s="111">
        <f>E26</f>
        <v>0</v>
      </c>
      <c r="G26" s="291"/>
      <c r="H26" s="291"/>
    </row>
    <row r="27" spans="1:9" ht="14.25" customHeight="1">
      <c r="A27" s="273"/>
      <c r="B27" s="280"/>
      <c r="C27" s="281"/>
      <c r="D27" s="281"/>
      <c r="E27" s="274"/>
      <c r="F27" s="274"/>
      <c r="G27" s="291"/>
      <c r="H27" s="291"/>
    </row>
    <row r="28" spans="1:9" ht="14.25" customHeight="1">
      <c r="A28" s="290" t="s">
        <v>137</v>
      </c>
      <c r="B28" s="228" t="s">
        <v>138</v>
      </c>
      <c r="C28" s="229"/>
      <c r="D28" s="231"/>
      <c r="E28" s="81"/>
      <c r="F28" s="111">
        <f>SUM(E6:E10)-SUM(E13:E24)+E26</f>
        <v>0</v>
      </c>
      <c r="G28" s="291"/>
      <c r="H28" s="291"/>
      <c r="I28" s="18"/>
    </row>
    <row r="29" spans="1:9" ht="14.25" customHeight="1">
      <c r="A29" s="290"/>
      <c r="B29" s="220"/>
      <c r="C29" s="221"/>
      <c r="D29" s="221"/>
      <c r="E29" s="294"/>
      <c r="F29" s="295"/>
      <c r="G29" s="291"/>
      <c r="H29" s="291"/>
      <c r="I29" s="18"/>
    </row>
    <row r="30" spans="1:9" ht="14.25" customHeight="1">
      <c r="A30" s="290" t="s">
        <v>139</v>
      </c>
      <c r="B30" s="232" t="s">
        <v>57</v>
      </c>
      <c r="C30" s="231"/>
      <c r="D30" s="231"/>
      <c r="E30" s="81"/>
      <c r="F30" s="85"/>
      <c r="G30" s="80"/>
      <c r="H30" s="291"/>
      <c r="I30" s="18"/>
    </row>
    <row r="31" spans="1:9" ht="16.5">
      <c r="A31" s="82" t="s">
        <v>140</v>
      </c>
      <c r="B31" s="220" t="s">
        <v>141</v>
      </c>
      <c r="C31" s="221"/>
      <c r="D31" s="222" t="s">
        <v>142</v>
      </c>
      <c r="E31" s="110"/>
      <c r="F31" s="292"/>
      <c r="G31" s="291"/>
      <c r="H31" s="291"/>
      <c r="I31" s="18"/>
    </row>
    <row r="32" spans="1:9" ht="16.5">
      <c r="A32" s="82" t="s">
        <v>143</v>
      </c>
      <c r="B32" s="220" t="s">
        <v>144</v>
      </c>
      <c r="C32" s="221"/>
      <c r="D32" s="222" t="s">
        <v>142</v>
      </c>
      <c r="E32" s="110"/>
      <c r="F32" s="292"/>
      <c r="G32" s="291"/>
      <c r="H32" s="291"/>
      <c r="I32" s="18"/>
    </row>
    <row r="33" spans="1:8" ht="14.25" customHeight="1">
      <c r="A33" s="290" t="s">
        <v>145</v>
      </c>
      <c r="B33" s="220" t="s">
        <v>146</v>
      </c>
      <c r="C33" s="221"/>
      <c r="D33" s="222" t="s">
        <v>147</v>
      </c>
      <c r="E33" s="110"/>
      <c r="F33" s="292"/>
      <c r="G33" s="291"/>
      <c r="H33" s="291"/>
    </row>
    <row r="34" spans="1:8" ht="14.25" customHeight="1">
      <c r="A34" s="290" t="s">
        <v>148</v>
      </c>
      <c r="B34" s="220" t="s">
        <v>149</v>
      </c>
      <c r="C34" s="221"/>
      <c r="D34" s="222" t="s">
        <v>150</v>
      </c>
      <c r="E34" s="110"/>
      <c r="F34" s="292"/>
      <c r="G34" s="291"/>
      <c r="H34" s="291"/>
    </row>
    <row r="35" spans="1:8" ht="14.25" customHeight="1">
      <c r="A35" s="290"/>
      <c r="B35" s="220"/>
      <c r="C35" s="221"/>
      <c r="D35" s="221"/>
      <c r="E35" s="294"/>
      <c r="F35" s="292"/>
      <c r="G35" s="291"/>
      <c r="H35" s="291"/>
    </row>
    <row r="36" spans="1:8" ht="14.25" customHeight="1">
      <c r="A36" s="290" t="s">
        <v>151</v>
      </c>
      <c r="B36" s="226" t="s">
        <v>152</v>
      </c>
      <c r="C36" s="227"/>
      <c r="D36" s="227"/>
      <c r="E36" s="77"/>
      <c r="F36" s="292"/>
      <c r="G36" s="291"/>
      <c r="H36" s="291"/>
    </row>
    <row r="37" spans="1:8" ht="14.1" customHeight="1">
      <c r="A37" s="290" t="s">
        <v>153</v>
      </c>
      <c r="B37" s="219" t="s">
        <v>126</v>
      </c>
      <c r="C37" s="222"/>
      <c r="D37" s="222" t="s">
        <v>154</v>
      </c>
      <c r="E37" s="110"/>
      <c r="F37" s="292"/>
      <c r="G37" s="291"/>
      <c r="H37" s="291"/>
    </row>
    <row r="38" spans="1:8" ht="14.1" customHeight="1">
      <c r="A38" s="290" t="s">
        <v>155</v>
      </c>
      <c r="B38" s="219" t="s">
        <v>156</v>
      </c>
      <c r="C38" s="222"/>
      <c r="D38" s="222" t="s">
        <v>157</v>
      </c>
      <c r="E38" s="110"/>
      <c r="F38" s="292"/>
      <c r="G38" s="291"/>
      <c r="H38" s="291"/>
    </row>
    <row r="39" spans="1:8" ht="14.25" customHeight="1">
      <c r="A39" s="290" t="s">
        <v>158</v>
      </c>
      <c r="B39" s="78" t="s">
        <v>159</v>
      </c>
      <c r="C39" s="79"/>
      <c r="D39" s="210"/>
      <c r="E39" s="86"/>
      <c r="F39" s="111">
        <f>E31+SUM(E32:E34)-E37-E38</f>
        <v>0</v>
      </c>
      <c r="G39" s="84"/>
      <c r="H39" s="291"/>
    </row>
    <row r="40" spans="1:8" ht="14.25" customHeight="1">
      <c r="A40" s="290" t="s">
        <v>160</v>
      </c>
      <c r="B40" s="87" t="s">
        <v>58</v>
      </c>
      <c r="C40" s="88"/>
      <c r="D40" s="211"/>
      <c r="E40" s="89"/>
      <c r="F40" s="111">
        <f>SUM(F28+F39)</f>
        <v>0</v>
      </c>
      <c r="G40" s="291"/>
      <c r="H40" s="291"/>
    </row>
    <row r="41" spans="1:8" ht="14.25" customHeight="1">
      <c r="A41" s="290"/>
      <c r="B41" s="90"/>
      <c r="C41" s="90"/>
      <c r="D41" s="90"/>
      <c r="E41" s="90"/>
      <c r="F41" s="80"/>
      <c r="G41" s="291"/>
      <c r="H41" s="291"/>
    </row>
    <row r="42" spans="1:8" ht="14.25" customHeight="1">
      <c r="A42" s="290"/>
      <c r="B42" s="91" t="s">
        <v>161</v>
      </c>
      <c r="C42" s="90"/>
      <c r="D42" s="90"/>
      <c r="E42" s="90"/>
      <c r="F42" s="80"/>
      <c r="G42" s="291"/>
      <c r="H42" s="291"/>
    </row>
    <row r="43" spans="1:8" ht="60.75">
      <c r="A43" s="290"/>
      <c r="B43" s="121" t="s">
        <v>162</v>
      </c>
      <c r="C43" s="119"/>
      <c r="D43" s="120"/>
      <c r="E43" s="106" t="s">
        <v>163</v>
      </c>
      <c r="F43" s="107" t="s">
        <v>164</v>
      </c>
      <c r="G43" s="291"/>
      <c r="H43" s="291"/>
    </row>
    <row r="44" spans="1:8" ht="14.25" customHeight="1">
      <c r="A44" s="290" t="s">
        <v>165</v>
      </c>
      <c r="B44" s="296" t="s">
        <v>166</v>
      </c>
      <c r="C44" s="297"/>
      <c r="D44" s="298"/>
      <c r="E44" s="299">
        <f>SUM(E6:E10)+E26</f>
        <v>0</v>
      </c>
      <c r="F44" s="299">
        <f>F28</f>
        <v>0</v>
      </c>
      <c r="G44" s="291"/>
      <c r="H44" s="291"/>
    </row>
    <row r="45" spans="1:8" ht="14.25" customHeight="1">
      <c r="A45" s="290" t="s">
        <v>167</v>
      </c>
      <c r="B45" s="296" t="s">
        <v>168</v>
      </c>
      <c r="C45" s="291"/>
      <c r="D45" s="291"/>
      <c r="E45" s="299">
        <f>SUM(E31:E34)</f>
        <v>0</v>
      </c>
      <c r="F45" s="300">
        <f>F39</f>
        <v>0</v>
      </c>
      <c r="G45" s="291"/>
      <c r="H45" s="291"/>
    </row>
    <row r="46" spans="1:8" ht="14.25" customHeight="1">
      <c r="A46" s="290" t="s">
        <v>169</v>
      </c>
      <c r="B46" s="301" t="s">
        <v>170</v>
      </c>
      <c r="C46" s="302"/>
      <c r="D46" s="303"/>
      <c r="E46" s="111">
        <f>SUM(E44:E45)</f>
        <v>0</v>
      </c>
      <c r="F46" s="111">
        <f>SUM(F44:F45)</f>
        <v>0</v>
      </c>
      <c r="G46" s="291"/>
      <c r="H46" s="291"/>
    </row>
    <row r="47" spans="1:8" ht="14.25" customHeight="1">
      <c r="A47" s="290"/>
      <c r="B47" s="297"/>
      <c r="C47" s="291"/>
      <c r="D47" s="291"/>
      <c r="E47" s="291"/>
      <c r="F47" s="291"/>
      <c r="G47" s="291"/>
      <c r="H47" s="291"/>
    </row>
    <row r="48" spans="1:8" ht="14.25" customHeight="1">
      <c r="A48" s="290"/>
      <c r="B48" s="92"/>
      <c r="C48" s="93"/>
      <c r="D48" s="93"/>
      <c r="E48" s="93"/>
      <c r="F48" s="80"/>
      <c r="G48" s="291"/>
      <c r="H48" s="291"/>
    </row>
    <row r="49" spans="1:9" ht="40.5">
      <c r="A49" s="290"/>
      <c r="B49" s="121" t="s">
        <v>171</v>
      </c>
      <c r="C49" s="118"/>
      <c r="D49" s="117" t="s">
        <v>83</v>
      </c>
      <c r="E49" s="117" t="s">
        <v>172</v>
      </c>
      <c r="F49" s="94"/>
      <c r="G49" s="95"/>
      <c r="H49" s="291"/>
    </row>
    <row r="50" spans="1:9" ht="14.25" customHeight="1">
      <c r="A50" s="290"/>
      <c r="B50" s="96" t="s">
        <v>173</v>
      </c>
      <c r="C50" s="97"/>
      <c r="D50" s="116">
        <f>'B. Cap instruments &amp; req'!D44</f>
        <v>0</v>
      </c>
      <c r="E50" s="98"/>
      <c r="F50" s="98"/>
      <c r="G50" s="99"/>
      <c r="H50" s="291"/>
    </row>
    <row r="51" spans="1:9" ht="14.25" customHeight="1">
      <c r="A51" s="290"/>
      <c r="B51" s="83" t="s">
        <v>86</v>
      </c>
      <c r="C51" s="100"/>
      <c r="D51" s="112">
        <f>F28</f>
        <v>0</v>
      </c>
      <c r="E51" s="113" t="e">
        <f>D51/D50</f>
        <v>#DIV/0!</v>
      </c>
      <c r="F51" s="98"/>
      <c r="G51" s="101"/>
      <c r="H51" s="291"/>
    </row>
    <row r="52" spans="1:9" ht="14.25" customHeight="1">
      <c r="A52" s="290"/>
      <c r="B52" s="83" t="s">
        <v>58</v>
      </c>
      <c r="C52" s="97"/>
      <c r="D52" s="112">
        <f>F40</f>
        <v>0</v>
      </c>
      <c r="E52" s="113" t="e">
        <f>D52/D50</f>
        <v>#DIV/0!</v>
      </c>
      <c r="F52" s="98"/>
      <c r="G52" s="101"/>
      <c r="H52" s="291"/>
    </row>
    <row r="53" spans="1:9" ht="14.25" customHeight="1">
      <c r="A53" s="290"/>
      <c r="B53" s="83" t="s">
        <v>174</v>
      </c>
      <c r="C53" s="97"/>
      <c r="D53" s="97"/>
      <c r="E53" s="113" t="e">
        <f>G59</f>
        <v>#DIV/0!</v>
      </c>
      <c r="F53" s="98"/>
      <c r="G53" s="99"/>
      <c r="H53" s="291"/>
      <c r="I53" s="18"/>
    </row>
    <row r="54" spans="1:9" ht="14.25" customHeight="1">
      <c r="A54" s="290"/>
      <c r="B54" s="83"/>
      <c r="C54" s="97"/>
      <c r="D54" s="97"/>
      <c r="E54" s="97"/>
      <c r="F54" s="98"/>
      <c r="G54" s="99"/>
      <c r="H54" s="291"/>
      <c r="I54" s="18"/>
    </row>
    <row r="55" spans="1:9" ht="64.5" customHeight="1">
      <c r="A55" s="290"/>
      <c r="B55" s="83"/>
      <c r="C55" s="97"/>
      <c r="D55" s="97"/>
      <c r="E55" s="117" t="s">
        <v>86</v>
      </c>
      <c r="F55" s="117" t="s">
        <v>58</v>
      </c>
      <c r="G55" s="117" t="s">
        <v>175</v>
      </c>
      <c r="H55" s="291"/>
      <c r="I55" s="18"/>
    </row>
    <row r="56" spans="1:9" ht="14.25" customHeight="1">
      <c r="A56" s="290"/>
      <c r="B56" s="83" t="s">
        <v>176</v>
      </c>
      <c r="C56" s="97"/>
      <c r="D56" s="97"/>
      <c r="E56" s="331">
        <v>0.06</v>
      </c>
      <c r="F56" s="115">
        <v>0.09</v>
      </c>
      <c r="G56" s="99"/>
      <c r="H56" s="291"/>
    </row>
    <row r="57" spans="1:9" ht="14.25" customHeight="1">
      <c r="A57" s="290"/>
      <c r="B57" s="83" t="s">
        <v>177</v>
      </c>
      <c r="C57" s="97"/>
      <c r="D57" s="97"/>
      <c r="E57" s="114">
        <v>0.03</v>
      </c>
      <c r="F57" s="114">
        <f>F56-E56</f>
        <v>0.03</v>
      </c>
      <c r="G57" s="99"/>
      <c r="H57" s="291"/>
    </row>
    <row r="58" spans="1:9" ht="14.25" customHeight="1">
      <c r="A58" s="290"/>
      <c r="B58" s="83" t="s">
        <v>178</v>
      </c>
      <c r="C58" s="97"/>
      <c r="D58" s="97"/>
      <c r="E58" s="114" t="e">
        <f>E51</f>
        <v>#DIV/0!</v>
      </c>
      <c r="F58" s="114" t="e">
        <f>E52-E51</f>
        <v>#DIV/0!</v>
      </c>
      <c r="G58" s="99"/>
      <c r="H58" s="291"/>
    </row>
    <row r="59" spans="1:9" ht="14.25" customHeight="1">
      <c r="A59" s="290"/>
      <c r="B59" s="83" t="s">
        <v>179</v>
      </c>
      <c r="C59" s="102"/>
      <c r="D59" s="97"/>
      <c r="E59" s="114" t="e">
        <f>E51-$E$56</f>
        <v>#DIV/0!</v>
      </c>
      <c r="F59" s="114" t="e">
        <f>E52-$F$56</f>
        <v>#DIV/0!</v>
      </c>
      <c r="G59" s="114" t="e">
        <f>MIN(E59:F59)</f>
        <v>#DIV/0!</v>
      </c>
      <c r="H59" s="291"/>
      <c r="I59" s="19"/>
    </row>
    <row r="60" spans="1:9" ht="14.25" customHeight="1">
      <c r="A60" s="290"/>
      <c r="B60" s="83"/>
      <c r="C60" s="97"/>
      <c r="D60" s="97"/>
      <c r="E60" s="97"/>
      <c r="F60" s="97"/>
      <c r="G60" s="103"/>
      <c r="H60" s="291"/>
    </row>
    <row r="61" spans="1:9" ht="14.25" customHeight="1">
      <c r="A61" s="290"/>
      <c r="B61" s="83"/>
      <c r="C61" s="97"/>
      <c r="D61" s="97"/>
      <c r="E61" s="97"/>
      <c r="F61" s="97"/>
      <c r="G61" s="103"/>
      <c r="H61" s="291"/>
    </row>
    <row r="62" spans="1:9" ht="14.25" customHeight="1">
      <c r="A62" s="290"/>
      <c r="B62" s="83"/>
      <c r="C62" s="97"/>
      <c r="D62" s="97"/>
      <c r="E62" s="97"/>
      <c r="F62" s="97"/>
      <c r="G62" s="103"/>
      <c r="H62" s="291"/>
    </row>
    <row r="63" spans="1:9" ht="14.25" customHeight="1">
      <c r="A63" s="290"/>
      <c r="B63" s="83"/>
      <c r="C63" s="97"/>
      <c r="D63" s="417"/>
      <c r="E63" s="417" t="s">
        <v>180</v>
      </c>
      <c r="F63" s="417" t="s">
        <v>181</v>
      </c>
      <c r="G63" s="419" t="s">
        <v>182</v>
      </c>
      <c r="H63" s="291"/>
      <c r="I63" s="18"/>
    </row>
    <row r="64" spans="1:9" ht="14.25" customHeight="1">
      <c r="A64" s="290"/>
      <c r="B64" s="83"/>
      <c r="C64" s="97"/>
      <c r="D64" s="417"/>
      <c r="E64" s="417"/>
      <c r="F64" s="417"/>
      <c r="G64" s="419"/>
      <c r="H64" s="291"/>
      <c r="I64" s="18"/>
    </row>
    <row r="65" spans="1:9" ht="14.25" customHeight="1">
      <c r="A65" s="290"/>
      <c r="B65" s="83"/>
      <c r="C65" s="97"/>
      <c r="D65" s="417"/>
      <c r="E65" s="417"/>
      <c r="F65" s="417"/>
      <c r="G65" s="419"/>
      <c r="H65" s="291"/>
      <c r="I65" s="18"/>
    </row>
    <row r="66" spans="1:9" ht="14.25" customHeight="1">
      <c r="A66" s="290"/>
      <c r="B66" s="83"/>
      <c r="C66" s="97"/>
      <c r="D66" s="417"/>
      <c r="E66" s="417"/>
      <c r="F66" s="417"/>
      <c r="G66" s="419"/>
      <c r="H66" s="291"/>
      <c r="I66" s="18"/>
    </row>
    <row r="67" spans="1:9" ht="14.25" customHeight="1">
      <c r="A67" s="290"/>
      <c r="B67" s="83"/>
      <c r="C67" s="97"/>
      <c r="D67" s="417"/>
      <c r="E67" s="417"/>
      <c r="F67" s="417"/>
      <c r="G67" s="419"/>
      <c r="H67" s="291"/>
      <c r="I67" s="18"/>
    </row>
    <row r="68" spans="1:9" ht="14.25" customHeight="1">
      <c r="A68" s="290"/>
      <c r="B68" s="83"/>
      <c r="C68" s="97"/>
      <c r="D68" s="417"/>
      <c r="E68" s="417"/>
      <c r="F68" s="417"/>
      <c r="G68" s="419"/>
      <c r="H68" s="291"/>
      <c r="I68" s="18"/>
    </row>
    <row r="69" spans="1:9" ht="14.25" customHeight="1">
      <c r="A69" s="290"/>
      <c r="B69" s="83"/>
      <c r="C69" s="97"/>
      <c r="D69" s="417"/>
      <c r="E69" s="417"/>
      <c r="F69" s="417"/>
      <c r="G69" s="419"/>
      <c r="H69" s="291"/>
      <c r="I69" s="18"/>
    </row>
    <row r="70" spans="1:9" ht="14.25" customHeight="1">
      <c r="A70" s="290"/>
      <c r="B70" s="83"/>
      <c r="C70" s="97"/>
      <c r="D70" s="417"/>
      <c r="E70" s="417"/>
      <c r="F70" s="417"/>
      <c r="G70" s="419"/>
      <c r="H70" s="291"/>
      <c r="I70" s="18"/>
    </row>
    <row r="71" spans="1:9" ht="14.25" customHeight="1">
      <c r="A71" s="290"/>
      <c r="B71" s="83"/>
      <c r="C71" s="97"/>
      <c r="D71" s="417"/>
      <c r="E71" s="417"/>
      <c r="F71" s="417"/>
      <c r="G71" s="419"/>
      <c r="H71" s="291"/>
      <c r="I71" s="18"/>
    </row>
    <row r="72" spans="1:9" ht="14.25" customHeight="1">
      <c r="A72" s="290"/>
      <c r="B72" s="83"/>
      <c r="C72" s="97"/>
      <c r="D72" s="417"/>
      <c r="E72" s="417"/>
      <c r="F72" s="417"/>
      <c r="G72" s="419"/>
      <c r="H72" s="291"/>
      <c r="I72" s="18"/>
    </row>
    <row r="73" spans="1:9" ht="14.25" customHeight="1">
      <c r="A73" s="290"/>
      <c r="B73" s="83"/>
      <c r="C73" s="97"/>
      <c r="D73" s="417"/>
      <c r="E73" s="417"/>
      <c r="F73" s="417"/>
      <c r="G73" s="419"/>
      <c r="H73" s="291"/>
      <c r="I73" s="18"/>
    </row>
    <row r="74" spans="1:9" ht="14.25" customHeight="1">
      <c r="A74" s="290"/>
      <c r="B74" s="83"/>
      <c r="C74" s="97"/>
      <c r="D74" s="417"/>
      <c r="E74" s="417"/>
      <c r="F74" s="417"/>
      <c r="G74" s="419"/>
      <c r="H74" s="291"/>
      <c r="I74" s="18"/>
    </row>
    <row r="75" spans="1:9" ht="108.95" customHeight="1">
      <c r="A75" s="290"/>
      <c r="B75" s="104"/>
      <c r="C75" s="102"/>
      <c r="D75" s="418"/>
      <c r="E75" s="418"/>
      <c r="F75" s="418"/>
      <c r="G75" s="420"/>
      <c r="H75" s="291"/>
      <c r="I75" s="18"/>
    </row>
    <row r="76" spans="1:9" ht="14.25" customHeight="1">
      <c r="A76" s="290"/>
      <c r="B76" s="297"/>
      <c r="C76" s="297"/>
      <c r="D76" s="297"/>
      <c r="E76" s="297"/>
      <c r="F76" s="291"/>
      <c r="G76" s="291"/>
      <c r="H76" s="291"/>
    </row>
    <row r="77" spans="1:9" ht="14.25" customHeight="1">
      <c r="B77" s="2"/>
      <c r="C77" s="2"/>
      <c r="D77" s="2"/>
      <c r="E77" s="2"/>
      <c r="F77" s="1"/>
    </row>
  </sheetData>
  <sheetProtection formatColumns="0" formatRows="0"/>
  <mergeCells count="5">
    <mergeCell ref="D63:D75"/>
    <mergeCell ref="E63:E75"/>
    <mergeCell ref="F63:F75"/>
    <mergeCell ref="G63:G75"/>
    <mergeCell ref="B1:G1"/>
  </mergeCells>
  <pageMargins left="0.70866141732283472" right="0.70866141732283472" top="0.74803149606299213" bottom="0.74803149606299213" header="0.31496062992125984" footer="0.31496062992125984"/>
  <pageSetup paperSize="8" scale="55" orientation="landscape" r:id="rId1"/>
  <headerFooter>
    <oddHeader>&amp;C&amp;"Calibri"&amp;10&amp;K000000 UNCLASSIFIED&amp;1#_x000D_&amp;R&amp;Z&amp;F
&amp;A</oddHeader>
    <oddFooter>&amp;C_x000D_&amp;1#&amp;"Calibri"&amp;10&amp;K000000 UNCLASSIFIED</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A499"/>
    <pageSetUpPr fitToPage="1"/>
  </sheetPr>
  <dimension ref="A1:L45"/>
  <sheetViews>
    <sheetView showGridLines="0" view="pageBreakPreview" zoomScaleNormal="70" zoomScaleSheetLayoutView="100" workbookViewId="0">
      <selection activeCell="B21" sqref="B21"/>
    </sheetView>
  </sheetViews>
  <sheetFormatPr defaultColWidth="9" defaultRowHeight="14.25"/>
  <cols>
    <col min="1" max="1" width="6.875" style="3" customWidth="1"/>
    <col min="2" max="2" width="82.125" style="3" customWidth="1"/>
    <col min="3" max="4" width="15.625" style="3" customWidth="1"/>
    <col min="5" max="5" width="16.625" style="3" customWidth="1"/>
    <col min="6" max="9" width="15.625" style="3" customWidth="1"/>
    <col min="10" max="10" width="73.125" style="3" customWidth="1"/>
    <col min="11" max="11" width="16.625" style="3" customWidth="1"/>
    <col min="12" max="12" width="15.25" style="3" customWidth="1"/>
    <col min="13" max="16384" width="9" style="3"/>
  </cols>
  <sheetData>
    <row r="1" spans="1:12" ht="40.5">
      <c r="A1" s="122"/>
      <c r="B1" s="421" t="s">
        <v>183</v>
      </c>
      <c r="C1" s="421"/>
      <c r="D1" s="421"/>
      <c r="E1" s="421"/>
      <c r="F1" s="421"/>
      <c r="G1" s="421"/>
      <c r="H1" s="421"/>
      <c r="I1" s="421"/>
      <c r="J1" s="421"/>
      <c r="K1" s="421"/>
      <c r="L1" s="291"/>
    </row>
    <row r="2" spans="1:12" ht="25.5">
      <c r="A2" s="304"/>
      <c r="B2" s="422" t="s">
        <v>184</v>
      </c>
      <c r="C2" s="422"/>
      <c r="D2" s="422"/>
      <c r="E2" s="422"/>
      <c r="F2" s="422"/>
      <c r="G2" s="422"/>
      <c r="H2" s="422"/>
      <c r="I2" s="422"/>
      <c r="J2" s="422"/>
      <c r="K2" s="422"/>
      <c r="L2" s="304"/>
    </row>
    <row r="3" spans="1:12" ht="16.5">
      <c r="A3" s="304"/>
      <c r="B3" s="123" t="s">
        <v>185</v>
      </c>
      <c r="C3" s="304"/>
      <c r="D3" s="304"/>
      <c r="E3" s="304"/>
      <c r="F3" s="304"/>
      <c r="G3" s="304"/>
      <c r="H3" s="304"/>
      <c r="I3" s="304"/>
      <c r="J3" s="304"/>
      <c r="K3" s="304"/>
      <c r="L3" s="304"/>
    </row>
    <row r="4" spans="1:12" ht="16.5">
      <c r="A4" s="304"/>
      <c r="B4" s="304"/>
      <c r="C4" s="304"/>
      <c r="D4" s="304"/>
      <c r="E4" s="304"/>
      <c r="F4" s="304"/>
      <c r="G4" s="304"/>
      <c r="H4" s="304"/>
      <c r="I4" s="304"/>
      <c r="J4" s="304"/>
      <c r="K4" s="304"/>
      <c r="L4" s="304"/>
    </row>
    <row r="5" spans="1:12" ht="60.75">
      <c r="A5" s="124"/>
      <c r="B5" s="136" t="s">
        <v>186</v>
      </c>
      <c r="C5" s="129" t="s">
        <v>187</v>
      </c>
      <c r="D5" s="129" t="s">
        <v>188</v>
      </c>
      <c r="E5" s="129" t="s">
        <v>189</v>
      </c>
      <c r="F5" s="129" t="s">
        <v>190</v>
      </c>
      <c r="G5" s="129" t="s">
        <v>191</v>
      </c>
      <c r="H5" s="129" t="s">
        <v>192</v>
      </c>
      <c r="I5" s="129" t="s">
        <v>193</v>
      </c>
      <c r="J5" s="305"/>
      <c r="K5" s="305"/>
      <c r="L5" s="304"/>
    </row>
    <row r="6" spans="1:12" ht="17.25">
      <c r="A6" s="304"/>
      <c r="B6" s="304"/>
      <c r="C6" s="130" t="s">
        <v>194</v>
      </c>
      <c r="D6" s="130" t="s">
        <v>194</v>
      </c>
      <c r="E6" s="130" t="s">
        <v>194</v>
      </c>
      <c r="F6" s="130" t="s">
        <v>194</v>
      </c>
      <c r="G6" s="130" t="s">
        <v>195</v>
      </c>
      <c r="H6" s="130" t="s">
        <v>195</v>
      </c>
      <c r="I6" s="130" t="s">
        <v>195</v>
      </c>
      <c r="J6" s="304"/>
      <c r="K6" s="304"/>
      <c r="L6" s="304"/>
    </row>
    <row r="7" spans="1:12" ht="16.5">
      <c r="A7" s="304"/>
      <c r="B7" s="304"/>
      <c r="C7" s="305"/>
      <c r="D7" s="305"/>
      <c r="E7" s="305"/>
      <c r="F7" s="305"/>
      <c r="G7" s="305"/>
      <c r="H7" s="305"/>
      <c r="I7" s="305"/>
      <c r="J7" s="304"/>
      <c r="K7" s="304"/>
      <c r="L7" s="304"/>
    </row>
    <row r="8" spans="1:12" ht="16.5">
      <c r="A8" s="304" t="s">
        <v>196</v>
      </c>
      <c r="B8" s="123" t="s">
        <v>197</v>
      </c>
      <c r="C8" s="304"/>
      <c r="D8" s="304"/>
      <c r="E8" s="304"/>
      <c r="F8" s="304"/>
      <c r="G8" s="304"/>
      <c r="H8" s="304"/>
      <c r="I8" s="304"/>
      <c r="J8" s="304"/>
      <c r="K8" s="304"/>
      <c r="L8" s="304"/>
    </row>
    <row r="9" spans="1:12" ht="16.5">
      <c r="A9" s="304" t="s">
        <v>198</v>
      </c>
      <c r="B9" s="304" t="s">
        <v>199</v>
      </c>
      <c r="C9" s="134"/>
      <c r="D9" s="306"/>
      <c r="E9" s="306"/>
      <c r="F9" s="131">
        <f>C9</f>
        <v>0</v>
      </c>
      <c r="G9" s="304"/>
      <c r="H9" s="304"/>
      <c r="I9" s="304"/>
      <c r="J9" s="304"/>
      <c r="K9" s="304"/>
      <c r="L9" s="304"/>
    </row>
    <row r="10" spans="1:12" ht="16.5">
      <c r="A10" s="304" t="s">
        <v>89</v>
      </c>
      <c r="B10" s="304" t="s">
        <v>200</v>
      </c>
      <c r="C10" s="134"/>
      <c r="D10" s="306"/>
      <c r="E10" s="306"/>
      <c r="F10" s="131">
        <f>C10</f>
        <v>0</v>
      </c>
      <c r="G10" s="304"/>
      <c r="H10" s="304"/>
      <c r="I10" s="304"/>
      <c r="J10" s="304"/>
      <c r="K10" s="304"/>
      <c r="L10" s="304"/>
    </row>
    <row r="11" spans="1:12" ht="16.5">
      <c r="A11" s="304" t="s">
        <v>101</v>
      </c>
      <c r="B11" s="304" t="s">
        <v>201</v>
      </c>
      <c r="C11" s="134"/>
      <c r="D11" s="306"/>
      <c r="E11" s="306"/>
      <c r="F11" s="131">
        <f>C11</f>
        <v>0</v>
      </c>
      <c r="G11" s="304"/>
      <c r="H11" s="304"/>
      <c r="I11" s="304"/>
      <c r="J11" s="304"/>
      <c r="K11" s="304"/>
      <c r="L11" s="304"/>
    </row>
    <row r="12" spans="1:12" ht="16.5">
      <c r="A12" s="304" t="s">
        <v>104</v>
      </c>
      <c r="B12" s="304" t="s">
        <v>202</v>
      </c>
      <c r="C12" s="134"/>
      <c r="D12" s="306"/>
      <c r="E12" s="306"/>
      <c r="F12" s="131">
        <f>C12</f>
        <v>0</v>
      </c>
      <c r="G12" s="304"/>
      <c r="H12" s="304"/>
      <c r="I12" s="304"/>
      <c r="J12" s="304"/>
      <c r="K12" s="304"/>
      <c r="L12" s="304"/>
    </row>
    <row r="13" spans="1:12" ht="16.5">
      <c r="A13" s="304"/>
      <c r="B13" s="151"/>
      <c r="C13" s="283"/>
      <c r="D13" s="306"/>
      <c r="E13" s="306"/>
      <c r="F13" s="306"/>
      <c r="G13" s="304"/>
      <c r="H13" s="304"/>
      <c r="I13" s="304"/>
      <c r="J13" s="304"/>
      <c r="K13" s="304"/>
      <c r="L13" s="304"/>
    </row>
    <row r="14" spans="1:12" ht="16.5" hidden="1">
      <c r="A14" s="273" t="s">
        <v>203</v>
      </c>
      <c r="B14" s="275" t="s">
        <v>204</v>
      </c>
      <c r="C14" s="273" t="s">
        <v>205</v>
      </c>
      <c r="D14" s="306"/>
      <c r="E14" s="306"/>
      <c r="F14" s="273" t="s">
        <v>205</v>
      </c>
      <c r="G14" s="304"/>
      <c r="H14" s="304"/>
      <c r="I14" s="304"/>
      <c r="J14" s="304"/>
      <c r="K14" s="304"/>
      <c r="L14" s="304"/>
    </row>
    <row r="15" spans="1:12" ht="16.5" hidden="1">
      <c r="A15" s="273" t="s">
        <v>206</v>
      </c>
      <c r="B15" s="273" t="s">
        <v>207</v>
      </c>
      <c r="C15" s="278"/>
      <c r="D15" s="306"/>
      <c r="E15" s="306"/>
      <c r="F15" s="131">
        <f>C15-SUM(D15:E15)</f>
        <v>0</v>
      </c>
      <c r="G15" s="304"/>
      <c r="H15" s="304"/>
      <c r="I15" s="304"/>
      <c r="J15" s="304"/>
      <c r="K15" s="304"/>
      <c r="L15" s="304"/>
    </row>
    <row r="16" spans="1:12" ht="16.5" hidden="1">
      <c r="A16" s="273" t="s">
        <v>208</v>
      </c>
      <c r="B16" s="273" t="s">
        <v>209</v>
      </c>
      <c r="C16" s="279"/>
      <c r="D16" s="306"/>
      <c r="E16" s="306"/>
      <c r="F16" s="131">
        <f>C16-SUM(D16:E16)</f>
        <v>0</v>
      </c>
      <c r="G16" s="304"/>
      <c r="H16" s="304"/>
      <c r="I16" s="304"/>
      <c r="J16" s="304"/>
      <c r="K16" s="304"/>
      <c r="L16" s="304"/>
    </row>
    <row r="17" spans="1:12" ht="16.5">
      <c r="A17" s="273" t="s">
        <v>203</v>
      </c>
      <c r="B17" s="332" t="s">
        <v>135</v>
      </c>
      <c r="C17" s="283"/>
      <c r="D17" s="306"/>
      <c r="E17" s="306"/>
      <c r="F17" s="284"/>
      <c r="G17" s="304"/>
      <c r="H17" s="304"/>
      <c r="I17" s="304"/>
      <c r="J17" s="304"/>
      <c r="K17" s="304"/>
      <c r="L17" s="304"/>
    </row>
    <row r="18" spans="1:12" ht="16.5">
      <c r="A18" s="273" t="s">
        <v>206</v>
      </c>
      <c r="B18" s="333" t="s">
        <v>210</v>
      </c>
      <c r="C18" s="134"/>
      <c r="D18" s="306"/>
      <c r="E18" s="306"/>
      <c r="F18" s="131">
        <f>C18</f>
        <v>0</v>
      </c>
      <c r="G18" s="304"/>
      <c r="H18" s="304"/>
      <c r="I18" s="304"/>
      <c r="J18" s="304"/>
      <c r="K18" s="304"/>
      <c r="L18" s="304"/>
    </row>
    <row r="19" spans="1:12" ht="16.5">
      <c r="A19" s="273" t="s">
        <v>211</v>
      </c>
      <c r="B19" s="334" t="s">
        <v>212</v>
      </c>
      <c r="C19" s="134"/>
      <c r="D19" s="306"/>
      <c r="E19" s="306"/>
      <c r="F19" s="131">
        <f>C19</f>
        <v>0</v>
      </c>
      <c r="G19" s="304"/>
      <c r="H19" s="304"/>
      <c r="I19" s="304"/>
      <c r="J19" s="304"/>
      <c r="K19" s="304"/>
      <c r="L19" s="304"/>
    </row>
    <row r="20" spans="1:12" ht="16.5">
      <c r="A20" s="304"/>
      <c r="B20" s="151"/>
      <c r="C20" s="306"/>
      <c r="D20" s="306"/>
      <c r="E20" s="306"/>
      <c r="F20" s="306"/>
      <c r="G20" s="304"/>
      <c r="H20" s="304"/>
      <c r="I20" s="304"/>
      <c r="J20" s="304"/>
      <c r="K20" s="304"/>
      <c r="L20" s="304"/>
    </row>
    <row r="21" spans="1:12" ht="16.5">
      <c r="A21" s="304" t="s">
        <v>213</v>
      </c>
      <c r="B21" s="123" t="s">
        <v>214</v>
      </c>
      <c r="C21" s="306"/>
      <c r="D21" s="306"/>
      <c r="E21" s="306"/>
      <c r="F21" s="306"/>
      <c r="G21" s="304"/>
      <c r="H21" s="304"/>
      <c r="I21" s="304"/>
      <c r="J21" s="304"/>
      <c r="K21" s="304"/>
      <c r="L21" s="304"/>
    </row>
    <row r="22" spans="1:12" ht="16.5">
      <c r="A22" s="304" t="s">
        <v>211</v>
      </c>
      <c r="B22" s="304" t="s">
        <v>207</v>
      </c>
      <c r="C22" s="134"/>
      <c r="D22" s="134"/>
      <c r="E22" s="134"/>
      <c r="F22" s="131">
        <f>C22-SUM(D22:E22)</f>
        <v>0</v>
      </c>
      <c r="G22" s="135"/>
      <c r="H22" s="135"/>
      <c r="I22" s="135"/>
      <c r="J22" s="304"/>
      <c r="K22" s="304"/>
      <c r="L22" s="304"/>
    </row>
    <row r="23" spans="1:12" ht="16.5">
      <c r="A23" s="304" t="s">
        <v>215</v>
      </c>
      <c r="B23" s="304" t="s">
        <v>209</v>
      </c>
      <c r="C23" s="134"/>
      <c r="D23" s="134"/>
      <c r="E23" s="134"/>
      <c r="F23" s="131">
        <f>C23-SUM(D23:E23)</f>
        <v>0</v>
      </c>
      <c r="G23" s="135"/>
      <c r="H23" s="135"/>
      <c r="I23" s="135"/>
      <c r="J23" s="304"/>
      <c r="K23" s="304"/>
      <c r="L23" s="304"/>
    </row>
    <row r="24" spans="1:12" ht="16.5">
      <c r="A24" s="304"/>
      <c r="B24" s="304"/>
      <c r="C24" s="304"/>
      <c r="D24" s="304"/>
      <c r="E24" s="304"/>
      <c r="F24" s="304"/>
      <c r="G24" s="304"/>
      <c r="H24" s="304"/>
      <c r="I24" s="304"/>
      <c r="J24" s="304"/>
      <c r="K24" s="304"/>
      <c r="L24" s="304"/>
    </row>
    <row r="25" spans="1:12" ht="16.5">
      <c r="A25" s="304"/>
      <c r="B25" s="304"/>
      <c r="C25" s="304"/>
      <c r="D25" s="304"/>
      <c r="E25" s="304"/>
      <c r="F25" s="304"/>
      <c r="G25" s="304"/>
      <c r="H25" s="304"/>
      <c r="I25" s="304"/>
      <c r="J25" s="304"/>
      <c r="K25" s="304"/>
      <c r="L25" s="304"/>
    </row>
    <row r="26" spans="1:12" ht="25.5">
      <c r="A26" s="122"/>
      <c r="B26" s="422" t="s">
        <v>216</v>
      </c>
      <c r="C26" s="422"/>
      <c r="D26" s="422"/>
      <c r="E26" s="422"/>
      <c r="F26" s="422"/>
      <c r="G26" s="422"/>
      <c r="H26" s="422"/>
      <c r="I26" s="422"/>
      <c r="J26" s="422"/>
      <c r="K26" s="422"/>
      <c r="L26" s="291"/>
    </row>
    <row r="27" spans="1:12" ht="5.45" customHeight="1">
      <c r="A27" s="304"/>
      <c r="B27" s="304"/>
      <c r="C27" s="304"/>
      <c r="D27" s="304"/>
      <c r="E27" s="304"/>
      <c r="F27" s="304"/>
      <c r="G27" s="304"/>
      <c r="H27" s="304"/>
      <c r="I27" s="304"/>
      <c r="J27" s="304"/>
      <c r="K27" s="304"/>
      <c r="L27" s="304"/>
    </row>
    <row r="28" spans="1:12" ht="16.5">
      <c r="A28" s="304"/>
      <c r="B28" s="123"/>
      <c r="C28" s="304"/>
      <c r="D28" s="304"/>
      <c r="E28" s="304"/>
      <c r="F28" s="304"/>
      <c r="G28" s="304"/>
      <c r="H28" s="304"/>
      <c r="I28" s="304"/>
      <c r="J28" s="304"/>
      <c r="K28" s="304"/>
      <c r="L28" s="304"/>
    </row>
    <row r="29" spans="1:12" ht="5.45" customHeight="1">
      <c r="A29" s="304"/>
      <c r="B29" s="304"/>
      <c r="C29" s="123"/>
      <c r="D29" s="304"/>
      <c r="E29" s="304"/>
      <c r="F29" s="304"/>
      <c r="G29" s="304"/>
      <c r="H29" s="304"/>
      <c r="I29" s="304"/>
      <c r="J29" s="304"/>
      <c r="K29" s="304"/>
      <c r="L29" s="304"/>
    </row>
    <row r="30" spans="1:12" ht="121.5">
      <c r="A30" s="304"/>
      <c r="B30" s="136" t="s">
        <v>217</v>
      </c>
      <c r="C30" s="129" t="s">
        <v>218</v>
      </c>
      <c r="D30" s="129" t="s">
        <v>219</v>
      </c>
      <c r="E30" s="129" t="s">
        <v>220</v>
      </c>
      <c r="F30" s="304"/>
      <c r="G30" s="304"/>
      <c r="H30" s="304"/>
      <c r="I30" s="304"/>
      <c r="J30" s="304"/>
      <c r="K30" s="304"/>
      <c r="L30" s="304"/>
    </row>
    <row r="31" spans="1:12" ht="17.25">
      <c r="A31" s="304"/>
      <c r="B31" s="304"/>
      <c r="C31" s="130" t="s">
        <v>194</v>
      </c>
      <c r="D31" s="130" t="s">
        <v>194</v>
      </c>
      <c r="E31" s="130" t="s">
        <v>194</v>
      </c>
      <c r="F31" s="304"/>
      <c r="G31" s="304"/>
      <c r="H31" s="304"/>
      <c r="I31" s="304"/>
      <c r="J31" s="304"/>
      <c r="K31" s="304"/>
      <c r="L31" s="304"/>
    </row>
    <row r="32" spans="1:12" ht="16.5">
      <c r="A32" s="304" t="s">
        <v>221</v>
      </c>
      <c r="B32" s="304" t="s">
        <v>222</v>
      </c>
      <c r="C32" s="110"/>
      <c r="D32" s="133">
        <f>SUM('C. Credit risk (Standardised)'!E134,'C. Credit risk (Standardised)'!G161)</f>
        <v>0</v>
      </c>
      <c r="E32" s="133">
        <f>SUM('C. Credit risk (Standardised)'!F134,'C. Credit risk (Standardised)'!H161)</f>
        <v>0</v>
      </c>
      <c r="F32" s="304"/>
      <c r="G32" s="304"/>
      <c r="H32" s="304"/>
      <c r="I32" s="304"/>
      <c r="J32" s="304"/>
      <c r="K32" s="304"/>
      <c r="L32" s="304"/>
    </row>
    <row r="33" spans="1:12" ht="16.5">
      <c r="A33" s="304" t="s">
        <v>223</v>
      </c>
      <c r="B33" s="304" t="s">
        <v>224</v>
      </c>
      <c r="C33" s="304"/>
      <c r="D33" s="110"/>
      <c r="E33" s="110"/>
      <c r="F33" s="304"/>
      <c r="G33" s="304"/>
      <c r="H33" s="304"/>
      <c r="I33" s="304"/>
      <c r="J33" s="304"/>
      <c r="K33" s="304"/>
      <c r="L33" s="304"/>
    </row>
    <row r="34" spans="1:12" ht="16.5">
      <c r="A34" s="304" t="s">
        <v>225</v>
      </c>
      <c r="B34" s="304" t="s">
        <v>226</v>
      </c>
      <c r="C34" s="304"/>
      <c r="D34" s="110"/>
      <c r="E34" s="110"/>
      <c r="F34" s="304"/>
      <c r="G34" s="304"/>
      <c r="H34" s="304"/>
      <c r="I34" s="304"/>
      <c r="J34" s="304"/>
      <c r="K34" s="304"/>
      <c r="L34" s="304"/>
    </row>
    <row r="35" spans="1:12" ht="16.5">
      <c r="A35" s="304" t="s">
        <v>227</v>
      </c>
      <c r="B35" s="304" t="s">
        <v>228</v>
      </c>
      <c r="C35" s="132">
        <f>C32</f>
        <v>0</v>
      </c>
      <c r="D35" s="132">
        <f>SUM(D32:D34)</f>
        <v>0</v>
      </c>
      <c r="E35" s="132">
        <f>SUM(E32:E34)</f>
        <v>0</v>
      </c>
      <c r="F35" s="304"/>
      <c r="G35" s="304"/>
      <c r="H35" s="304"/>
      <c r="I35" s="304"/>
      <c r="J35" s="304"/>
      <c r="K35" s="304"/>
      <c r="L35" s="304"/>
    </row>
    <row r="36" spans="1:12" ht="16.5">
      <c r="A36" s="304"/>
      <c r="B36" s="304"/>
      <c r="C36" s="304"/>
      <c r="D36" s="304"/>
      <c r="E36" s="304"/>
      <c r="F36" s="304"/>
      <c r="G36" s="304"/>
      <c r="H36" s="304"/>
      <c r="I36" s="304"/>
      <c r="J36" s="304"/>
      <c r="K36" s="304"/>
      <c r="L36" s="304"/>
    </row>
    <row r="37" spans="1:12" ht="16.5">
      <c r="A37" s="304"/>
      <c r="B37" s="304"/>
      <c r="C37" s="304"/>
      <c r="D37" s="304"/>
      <c r="E37" s="304"/>
      <c r="F37" s="304"/>
      <c r="G37" s="304"/>
      <c r="H37" s="304"/>
      <c r="I37" s="304"/>
      <c r="J37" s="304"/>
      <c r="K37" s="304"/>
      <c r="L37" s="304"/>
    </row>
    <row r="38" spans="1:12" ht="25.5">
      <c r="A38" s="126"/>
      <c r="B38" s="141" t="s">
        <v>229</v>
      </c>
      <c r="C38" s="142"/>
      <c r="D38" s="142"/>
      <c r="E38" s="142"/>
      <c r="F38" s="307"/>
      <c r="G38" s="307"/>
      <c r="H38" s="307"/>
      <c r="I38" s="307"/>
      <c r="J38" s="307"/>
      <c r="K38" s="307"/>
      <c r="L38" s="291"/>
    </row>
    <row r="39" spans="1:12" ht="121.5">
      <c r="A39" s="304"/>
      <c r="B39" s="138" t="s">
        <v>230</v>
      </c>
      <c r="C39" s="127"/>
      <c r="D39" s="139" t="s">
        <v>219</v>
      </c>
      <c r="E39" s="140" t="s">
        <v>231</v>
      </c>
      <c r="F39" s="304"/>
      <c r="G39" s="304"/>
      <c r="H39" s="304"/>
      <c r="I39" s="304"/>
      <c r="J39" s="304"/>
      <c r="K39" s="304"/>
      <c r="L39" s="304"/>
    </row>
    <row r="40" spans="1:12" ht="16.5">
      <c r="A40" s="291"/>
      <c r="B40" s="100" t="s">
        <v>232</v>
      </c>
      <c r="C40" s="100"/>
      <c r="D40" s="234">
        <f t="shared" ref="D40:E42" si="0">D32</f>
        <v>0</v>
      </c>
      <c r="E40" s="234">
        <f t="shared" si="0"/>
        <v>0</v>
      </c>
      <c r="F40" s="291"/>
      <c r="G40" s="291"/>
      <c r="H40" s="125"/>
      <c r="I40" s="291"/>
      <c r="J40" s="291"/>
      <c r="K40" s="291"/>
      <c r="L40" s="291"/>
    </row>
    <row r="41" spans="1:12" ht="16.5">
      <c r="A41" s="291"/>
      <c r="B41" s="100" t="s">
        <v>224</v>
      </c>
      <c r="C41" s="100"/>
      <c r="D41" s="137">
        <f t="shared" si="0"/>
        <v>0</v>
      </c>
      <c r="E41" s="137">
        <f t="shared" si="0"/>
        <v>0</v>
      </c>
      <c r="F41" s="291"/>
      <c r="G41" s="291"/>
      <c r="H41" s="125"/>
      <c r="I41" s="291"/>
      <c r="J41" s="291"/>
      <c r="K41" s="291"/>
      <c r="L41" s="291"/>
    </row>
    <row r="42" spans="1:12" ht="16.5">
      <c r="A42" s="291"/>
      <c r="B42" s="100" t="s">
        <v>233</v>
      </c>
      <c r="C42" s="100"/>
      <c r="D42" s="137">
        <f t="shared" si="0"/>
        <v>0</v>
      </c>
      <c r="E42" s="137">
        <f t="shared" si="0"/>
        <v>0</v>
      </c>
      <c r="F42" s="291"/>
      <c r="G42" s="291"/>
      <c r="H42" s="125"/>
      <c r="I42" s="291"/>
      <c r="J42" s="291"/>
      <c r="K42" s="291"/>
      <c r="L42" s="291"/>
    </row>
    <row r="43" spans="1:12" ht="16.5">
      <c r="A43" s="291"/>
      <c r="B43" s="100"/>
      <c r="C43" s="100"/>
      <c r="D43" s="100"/>
      <c r="E43" s="100"/>
      <c r="F43" s="291"/>
      <c r="G43" s="291"/>
      <c r="H43" s="291"/>
      <c r="I43" s="291"/>
      <c r="J43" s="291"/>
      <c r="K43" s="291"/>
      <c r="L43" s="291"/>
    </row>
    <row r="44" spans="1:12" ht="16.5">
      <c r="A44" s="291"/>
      <c r="B44" s="128" t="s">
        <v>228</v>
      </c>
      <c r="C44" s="100"/>
      <c r="D44" s="131">
        <f>SUM(D40:D42)</f>
        <v>0</v>
      </c>
      <c r="E44" s="131">
        <f>SUM(E40:E42)</f>
        <v>0</v>
      </c>
      <c r="F44" s="291"/>
      <c r="G44" s="291"/>
      <c r="H44" s="291"/>
      <c r="I44" s="291"/>
      <c r="J44" s="291"/>
      <c r="K44" s="291"/>
      <c r="L44" s="291"/>
    </row>
    <row r="45" spans="1:12" ht="16.5">
      <c r="A45" s="291"/>
      <c r="B45" s="291"/>
      <c r="C45" s="291"/>
      <c r="D45" s="291"/>
      <c r="E45" s="291"/>
      <c r="F45" s="291"/>
      <c r="G45" s="291"/>
      <c r="H45" s="291"/>
      <c r="I45" s="291"/>
      <c r="J45" s="291"/>
      <c r="K45" s="291"/>
      <c r="L45" s="291"/>
    </row>
  </sheetData>
  <sheetProtection formatColumns="0" formatRows="0"/>
  <mergeCells count="3">
    <mergeCell ref="B1:K1"/>
    <mergeCell ref="B2:K2"/>
    <mergeCell ref="B26:K26"/>
  </mergeCells>
  <printOptions headings="1" gridLines="1"/>
  <pageMargins left="0.70866141732283472" right="0.70866141732283472" top="0.74803149606299213" bottom="0.74803149606299213" header="0.31496062992125984" footer="0.31496062992125984"/>
  <pageSetup paperSize="8" scale="57" orientation="landscape" r:id="rId1"/>
  <headerFooter>
    <oddHeader>&amp;C&amp;"Calibri"&amp;10&amp;K000000 UNCLASSIFIED&amp;1#_x000D_&amp;R&amp;Z&amp;F
&amp;A</oddHeader>
    <oddFooter>&amp;LCapital-satellite-survey-template V1.8
Ref #21433135 1.7&amp;C_x000D_&amp;1#&amp;"Calibri"&amp;10&amp;K000000 UNCLASSIFIED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A499"/>
    <pageSetUpPr fitToPage="1"/>
  </sheetPr>
  <dimension ref="A1:N748"/>
  <sheetViews>
    <sheetView showGridLines="0" view="pageBreakPreview" topLeftCell="A95" zoomScaleNormal="90" zoomScaleSheetLayoutView="100" workbookViewId="0">
      <selection activeCell="B37" sqref="B37"/>
    </sheetView>
  </sheetViews>
  <sheetFormatPr defaultColWidth="9" defaultRowHeight="14.25"/>
  <cols>
    <col min="1" max="1" width="7.5" style="236" customWidth="1"/>
    <col min="2" max="2" width="85.875" style="3" customWidth="1"/>
    <col min="3" max="3" width="15.625" style="3" customWidth="1"/>
    <col min="4" max="4" width="15.625" style="4" customWidth="1"/>
    <col min="5" max="5" width="15.625" style="3" customWidth="1"/>
    <col min="6" max="6" width="16.25" style="3" customWidth="1"/>
    <col min="7" max="7" width="15.625" style="3" customWidth="1"/>
    <col min="8" max="8" width="17.25" style="3" customWidth="1"/>
    <col min="9" max="9" width="15.625" style="3" customWidth="1"/>
    <col min="10" max="10" width="2.625" style="3" customWidth="1"/>
    <col min="11" max="11" width="13.625" style="3" customWidth="1"/>
    <col min="12" max="16384" width="9" style="3"/>
  </cols>
  <sheetData>
    <row r="1" spans="1:11" ht="40.5">
      <c r="A1" s="235"/>
      <c r="B1" s="426" t="s">
        <v>234</v>
      </c>
      <c r="C1" s="426"/>
      <c r="D1" s="426"/>
      <c r="E1" s="426"/>
      <c r="F1" s="426"/>
      <c r="G1" s="426"/>
      <c r="H1" s="426"/>
      <c r="I1" s="426"/>
      <c r="J1" s="144"/>
      <c r="K1" s="308"/>
    </row>
    <row r="2" spans="1:11" ht="16.5">
      <c r="A2" s="235"/>
      <c r="B2" s="304"/>
      <c r="C2" s="304"/>
      <c r="D2" s="309"/>
      <c r="E2" s="304"/>
      <c r="F2" s="304"/>
      <c r="G2" s="304"/>
      <c r="H2" s="304"/>
      <c r="I2" s="304"/>
      <c r="J2" s="304"/>
      <c r="K2" s="308"/>
    </row>
    <row r="3" spans="1:11" ht="20.25">
      <c r="A3" s="235"/>
      <c r="B3" s="423" t="s">
        <v>235</v>
      </c>
      <c r="C3" s="424"/>
      <c r="D3" s="424"/>
      <c r="E3" s="424"/>
      <c r="F3" s="425"/>
      <c r="G3" s="304"/>
      <c r="H3" s="304"/>
      <c r="I3" s="149" t="s">
        <v>84</v>
      </c>
      <c r="J3" s="304"/>
      <c r="K3" s="308"/>
    </row>
    <row r="4" spans="1:11" ht="101.25">
      <c r="A4" s="235"/>
      <c r="B4" s="123"/>
      <c r="C4" s="147" t="s">
        <v>236</v>
      </c>
      <c r="D4" s="148" t="s">
        <v>237</v>
      </c>
      <c r="E4" s="148" t="s">
        <v>238</v>
      </c>
      <c r="F4" s="148" t="s">
        <v>239</v>
      </c>
      <c r="G4" s="304"/>
      <c r="H4" s="304"/>
      <c r="I4" s="129" t="s">
        <v>240</v>
      </c>
      <c r="J4" s="304"/>
      <c r="K4" s="308"/>
    </row>
    <row r="5" spans="1:11" ht="16.5">
      <c r="A5" s="235"/>
      <c r="B5" s="123"/>
      <c r="C5" s="310"/>
      <c r="D5" s="311"/>
      <c r="E5" s="311"/>
      <c r="F5" s="311"/>
      <c r="G5" s="304"/>
      <c r="H5" s="304"/>
      <c r="I5" s="312"/>
      <c r="J5" s="304"/>
      <c r="K5" s="308"/>
    </row>
    <row r="6" spans="1:11" ht="16.5">
      <c r="A6" s="235" t="s">
        <v>241</v>
      </c>
      <c r="B6" s="145" t="s">
        <v>242</v>
      </c>
      <c r="C6" s="313">
        <v>0</v>
      </c>
      <c r="D6" s="110"/>
      <c r="E6" s="132">
        <f t="shared" ref="E6:E14" si="0">D6*C6</f>
        <v>0</v>
      </c>
      <c r="F6" s="132">
        <f t="shared" ref="F6:F14" si="1">E6*9%</f>
        <v>0</v>
      </c>
      <c r="G6" s="125"/>
      <c r="H6" s="304"/>
      <c r="I6" s="110"/>
      <c r="J6" s="304"/>
      <c r="K6" s="308"/>
    </row>
    <row r="7" spans="1:11" ht="16.5">
      <c r="A7" s="235" t="s">
        <v>243</v>
      </c>
      <c r="B7" s="146" t="s">
        <v>244</v>
      </c>
      <c r="C7" s="314">
        <v>0</v>
      </c>
      <c r="D7" s="110"/>
      <c r="E7" s="132">
        <f t="shared" si="0"/>
        <v>0</v>
      </c>
      <c r="F7" s="132">
        <f t="shared" si="1"/>
        <v>0</v>
      </c>
      <c r="G7" s="125"/>
      <c r="H7" s="304"/>
      <c r="I7" s="110"/>
      <c r="J7" s="304"/>
      <c r="K7" s="308"/>
    </row>
    <row r="8" spans="1:11" ht="16.5">
      <c r="A8" s="235" t="s">
        <v>245</v>
      </c>
      <c r="B8" s="315"/>
      <c r="C8" s="314">
        <v>0.2</v>
      </c>
      <c r="D8" s="110"/>
      <c r="E8" s="132">
        <f t="shared" si="0"/>
        <v>0</v>
      </c>
      <c r="F8" s="132">
        <f t="shared" si="1"/>
        <v>0</v>
      </c>
      <c r="G8" s="125"/>
      <c r="H8" s="304"/>
      <c r="I8" s="110"/>
      <c r="J8" s="304"/>
      <c r="K8" s="308"/>
    </row>
    <row r="9" spans="1:11" ht="16.5">
      <c r="A9" s="235" t="s">
        <v>246</v>
      </c>
      <c r="B9" s="315"/>
      <c r="C9" s="314">
        <v>0.5</v>
      </c>
      <c r="D9" s="110"/>
      <c r="E9" s="132">
        <f t="shared" si="0"/>
        <v>0</v>
      </c>
      <c r="F9" s="132">
        <f t="shared" si="1"/>
        <v>0</v>
      </c>
      <c r="G9" s="125"/>
      <c r="H9" s="304"/>
      <c r="I9" s="110"/>
      <c r="J9" s="304"/>
      <c r="K9" s="308"/>
    </row>
    <row r="10" spans="1:11" ht="16.5">
      <c r="A10" s="235" t="s">
        <v>247</v>
      </c>
      <c r="B10" s="237"/>
      <c r="C10" s="238">
        <v>1</v>
      </c>
      <c r="D10" s="239"/>
      <c r="E10" s="240">
        <f t="shared" si="0"/>
        <v>0</v>
      </c>
      <c r="F10" s="240">
        <f t="shared" si="1"/>
        <v>0</v>
      </c>
      <c r="G10" s="241"/>
      <c r="H10" s="235"/>
      <c r="I10" s="239"/>
      <c r="J10" s="304"/>
      <c r="K10" s="308"/>
    </row>
    <row r="11" spans="1:11" ht="16.5">
      <c r="A11" s="235" t="s">
        <v>248</v>
      </c>
      <c r="B11" s="237"/>
      <c r="C11" s="238">
        <v>1.5</v>
      </c>
      <c r="D11" s="239"/>
      <c r="E11" s="240">
        <f t="shared" si="0"/>
        <v>0</v>
      </c>
      <c r="F11" s="240">
        <f t="shared" si="1"/>
        <v>0</v>
      </c>
      <c r="G11" s="241"/>
      <c r="H11" s="235"/>
      <c r="I11" s="239"/>
      <c r="J11" s="304"/>
      <c r="K11" s="308"/>
    </row>
    <row r="12" spans="1:11" ht="15.75" hidden="1" customHeight="1">
      <c r="A12" s="235"/>
      <c r="B12" s="237"/>
      <c r="C12" s="242"/>
      <c r="D12" s="243"/>
      <c r="E12" s="240">
        <f t="shared" si="0"/>
        <v>0</v>
      </c>
      <c r="F12" s="240">
        <f t="shared" si="1"/>
        <v>0</v>
      </c>
      <c r="G12" s="235"/>
      <c r="H12" s="235"/>
      <c r="I12" s="243"/>
      <c r="J12" s="304"/>
      <c r="K12" s="308"/>
    </row>
    <row r="13" spans="1:11" ht="16.5" hidden="1">
      <c r="A13" s="235"/>
      <c r="B13" s="237"/>
      <c r="C13" s="242"/>
      <c r="D13" s="243"/>
      <c r="E13" s="240">
        <f t="shared" si="0"/>
        <v>0</v>
      </c>
      <c r="F13" s="240">
        <f t="shared" si="1"/>
        <v>0</v>
      </c>
      <c r="G13" s="235"/>
      <c r="H13" s="235"/>
      <c r="I13" s="243"/>
      <c r="J13" s="304"/>
      <c r="K13" s="308"/>
    </row>
    <row r="14" spans="1:11" ht="16.5" hidden="1">
      <c r="A14" s="235"/>
      <c r="B14" s="237"/>
      <c r="C14" s="242"/>
      <c r="D14" s="243"/>
      <c r="E14" s="240">
        <f t="shared" si="0"/>
        <v>0</v>
      </c>
      <c r="F14" s="240">
        <f t="shared" si="1"/>
        <v>0</v>
      </c>
      <c r="G14" s="235"/>
      <c r="H14" s="235"/>
      <c r="I14" s="243"/>
      <c r="J14" s="304"/>
      <c r="K14" s="308"/>
    </row>
    <row r="15" spans="1:11" ht="16.5">
      <c r="A15" s="235" t="s">
        <v>249</v>
      </c>
      <c r="B15" s="244"/>
      <c r="C15" s="245"/>
      <c r="D15" s="240">
        <f>SUM(D7:D14)</f>
        <v>0</v>
      </c>
      <c r="E15" s="240">
        <f>SUM(E7:E14)</f>
        <v>0</v>
      </c>
      <c r="F15" s="240">
        <f>SUM(F7:F14)</f>
        <v>0</v>
      </c>
      <c r="G15" s="235"/>
      <c r="H15" s="235"/>
      <c r="I15" s="240">
        <f>SUM(I7:I14)</f>
        <v>0</v>
      </c>
      <c r="J15" s="304"/>
      <c r="K15" s="308"/>
    </row>
    <row r="16" spans="1:11" ht="16.5">
      <c r="A16" s="235" t="s">
        <v>250</v>
      </c>
      <c r="B16" s="246" t="s">
        <v>251</v>
      </c>
      <c r="C16" s="238">
        <v>0</v>
      </c>
      <c r="D16" s="239"/>
      <c r="E16" s="240">
        <f t="shared" ref="E16:E24" si="2">D16*C16</f>
        <v>0</v>
      </c>
      <c r="F16" s="240">
        <f t="shared" ref="F16:F24" si="3">E16*9%</f>
        <v>0</v>
      </c>
      <c r="G16" s="241"/>
      <c r="H16" s="235"/>
      <c r="I16" s="239"/>
      <c r="J16" s="304"/>
      <c r="K16" s="308"/>
    </row>
    <row r="17" spans="1:11" ht="16.5">
      <c r="A17" s="235" t="s">
        <v>252</v>
      </c>
      <c r="B17" s="237"/>
      <c r="C17" s="238">
        <v>0.2</v>
      </c>
      <c r="D17" s="239"/>
      <c r="E17" s="240">
        <f t="shared" si="2"/>
        <v>0</v>
      </c>
      <c r="F17" s="240">
        <f t="shared" si="3"/>
        <v>0</v>
      </c>
      <c r="G17" s="241"/>
      <c r="H17" s="235"/>
      <c r="I17" s="239"/>
      <c r="J17" s="304"/>
      <c r="K17" s="308"/>
    </row>
    <row r="18" spans="1:11" ht="16.5">
      <c r="A18" s="235" t="s">
        <v>253</v>
      </c>
      <c r="B18" s="237"/>
      <c r="C18" s="238">
        <v>0.5</v>
      </c>
      <c r="D18" s="239"/>
      <c r="E18" s="240">
        <f t="shared" si="2"/>
        <v>0</v>
      </c>
      <c r="F18" s="240">
        <f t="shared" si="3"/>
        <v>0</v>
      </c>
      <c r="G18" s="241"/>
      <c r="H18" s="235"/>
      <c r="I18" s="239"/>
      <c r="J18" s="304"/>
      <c r="K18" s="308"/>
    </row>
    <row r="19" spans="1:11" ht="16.5">
      <c r="A19" s="235" t="s">
        <v>254</v>
      </c>
      <c r="B19" s="237"/>
      <c r="C19" s="238">
        <v>1</v>
      </c>
      <c r="D19" s="239"/>
      <c r="E19" s="240">
        <f t="shared" si="2"/>
        <v>0</v>
      </c>
      <c r="F19" s="240">
        <f t="shared" si="3"/>
        <v>0</v>
      </c>
      <c r="G19" s="241"/>
      <c r="H19" s="235"/>
      <c r="I19" s="239"/>
      <c r="J19" s="304"/>
      <c r="K19" s="308"/>
    </row>
    <row r="20" spans="1:11" ht="15.6" customHeight="1">
      <c r="A20" s="235" t="s">
        <v>255</v>
      </c>
      <c r="B20" s="237"/>
      <c r="C20" s="247">
        <v>1.5</v>
      </c>
      <c r="D20" s="239"/>
      <c r="E20" s="240">
        <f t="shared" si="2"/>
        <v>0</v>
      </c>
      <c r="F20" s="240">
        <f t="shared" si="3"/>
        <v>0</v>
      </c>
      <c r="G20" s="241"/>
      <c r="H20" s="235"/>
      <c r="I20" s="239"/>
      <c r="J20" s="304"/>
      <c r="K20" s="308"/>
    </row>
    <row r="21" spans="1:11" ht="5.0999999999999996" hidden="1" customHeight="1">
      <c r="A21" s="235" t="s">
        <v>256</v>
      </c>
      <c r="B21" s="237"/>
      <c r="C21" s="245"/>
      <c r="D21" s="243"/>
      <c r="E21" s="240">
        <f t="shared" si="2"/>
        <v>0</v>
      </c>
      <c r="F21" s="240">
        <f t="shared" si="3"/>
        <v>0</v>
      </c>
      <c r="G21" s="235"/>
      <c r="H21" s="235"/>
      <c r="I21" s="243"/>
      <c r="J21" s="304"/>
      <c r="K21" s="308"/>
    </row>
    <row r="22" spans="1:11" ht="16.5" hidden="1">
      <c r="A22" s="235" t="s">
        <v>257</v>
      </c>
      <c r="B22" s="237"/>
      <c r="C22" s="245"/>
      <c r="D22" s="243"/>
      <c r="E22" s="240">
        <f t="shared" si="2"/>
        <v>0</v>
      </c>
      <c r="F22" s="240">
        <f t="shared" si="3"/>
        <v>0</v>
      </c>
      <c r="G22" s="235"/>
      <c r="H22" s="235"/>
      <c r="I22" s="243"/>
      <c r="J22" s="304"/>
      <c r="K22" s="308"/>
    </row>
    <row r="23" spans="1:11" ht="16.5" hidden="1">
      <c r="A23" s="235" t="s">
        <v>258</v>
      </c>
      <c r="B23" s="237"/>
      <c r="C23" s="245"/>
      <c r="D23" s="243"/>
      <c r="E23" s="240">
        <f t="shared" si="2"/>
        <v>0</v>
      </c>
      <c r="F23" s="240">
        <f t="shared" si="3"/>
        <v>0</v>
      </c>
      <c r="G23" s="235"/>
      <c r="H23" s="235"/>
      <c r="I23" s="243"/>
      <c r="J23" s="304"/>
      <c r="K23" s="308"/>
    </row>
    <row r="24" spans="1:11" ht="16.5" hidden="1">
      <c r="A24" s="235" t="s">
        <v>259</v>
      </c>
      <c r="B24" s="237"/>
      <c r="C24" s="245"/>
      <c r="D24" s="243"/>
      <c r="E24" s="240">
        <f t="shared" si="2"/>
        <v>0</v>
      </c>
      <c r="F24" s="240">
        <f t="shared" si="3"/>
        <v>0</v>
      </c>
      <c r="G24" s="235"/>
      <c r="H24" s="235"/>
      <c r="I24" s="243"/>
      <c r="J24" s="304"/>
      <c r="K24" s="308"/>
    </row>
    <row r="25" spans="1:11" ht="16.5">
      <c r="A25" s="235" t="s">
        <v>260</v>
      </c>
      <c r="B25" s="244"/>
      <c r="C25" s="245"/>
      <c r="D25" s="240">
        <f>SUM(D16:D24)</f>
        <v>0</v>
      </c>
      <c r="E25" s="240">
        <f>SUM(E16:E24)</f>
        <v>0</v>
      </c>
      <c r="F25" s="240">
        <f>SUM(F16:F24)</f>
        <v>0</v>
      </c>
      <c r="G25" s="235"/>
      <c r="H25" s="235"/>
      <c r="I25" s="240">
        <f>SUM(I16:I24)</f>
        <v>0</v>
      </c>
      <c r="J25" s="304"/>
      <c r="K25" s="308"/>
    </row>
    <row r="26" spans="1:11" ht="16.5">
      <c r="A26" s="235" t="s">
        <v>261</v>
      </c>
      <c r="B26" s="248" t="s">
        <v>262</v>
      </c>
      <c r="C26" s="238">
        <v>0.2</v>
      </c>
      <c r="D26" s="239"/>
      <c r="E26" s="240">
        <f t="shared" ref="E26:E33" si="4">D26*C26</f>
        <v>0</v>
      </c>
      <c r="F26" s="240">
        <f t="shared" ref="F26:F33" si="5">E26*9%</f>
        <v>0</v>
      </c>
      <c r="G26" s="241"/>
      <c r="H26" s="235"/>
      <c r="I26" s="239"/>
      <c r="J26" s="304"/>
      <c r="K26" s="308"/>
    </row>
    <row r="27" spans="1:11" ht="16.5">
      <c r="A27" s="235" t="s">
        <v>263</v>
      </c>
      <c r="B27" s="237"/>
      <c r="C27" s="238">
        <v>0.5</v>
      </c>
      <c r="D27" s="239"/>
      <c r="E27" s="240">
        <f t="shared" si="4"/>
        <v>0</v>
      </c>
      <c r="F27" s="240">
        <f t="shared" si="5"/>
        <v>0</v>
      </c>
      <c r="G27" s="241"/>
      <c r="H27" s="235"/>
      <c r="I27" s="239"/>
      <c r="J27" s="304"/>
      <c r="K27" s="308"/>
    </row>
    <row r="28" spans="1:11" ht="16.5">
      <c r="A28" s="235" t="s">
        <v>264</v>
      </c>
      <c r="B28" s="237"/>
      <c r="C28" s="238">
        <v>1</v>
      </c>
      <c r="D28" s="239"/>
      <c r="E28" s="240">
        <f t="shared" si="4"/>
        <v>0</v>
      </c>
      <c r="F28" s="240">
        <f t="shared" si="5"/>
        <v>0</v>
      </c>
      <c r="G28" s="241"/>
      <c r="H28" s="235"/>
      <c r="I28" s="239"/>
      <c r="J28" s="304"/>
      <c r="K28" s="308"/>
    </row>
    <row r="29" spans="1:11" ht="16.5">
      <c r="A29" s="235" t="s">
        <v>265</v>
      </c>
      <c r="B29" s="237"/>
      <c r="C29" s="238">
        <v>1.5</v>
      </c>
      <c r="D29" s="239"/>
      <c r="E29" s="240">
        <f t="shared" si="4"/>
        <v>0</v>
      </c>
      <c r="F29" s="240">
        <f t="shared" si="5"/>
        <v>0</v>
      </c>
      <c r="G29" s="241"/>
      <c r="H29" s="235"/>
      <c r="I29" s="239"/>
      <c r="J29" s="304"/>
      <c r="K29" s="308"/>
    </row>
    <row r="30" spans="1:11" ht="17.25" hidden="1" customHeight="1">
      <c r="A30" s="235" t="s">
        <v>266</v>
      </c>
      <c r="B30" s="235"/>
      <c r="C30" s="242"/>
      <c r="D30" s="243"/>
      <c r="E30" s="240">
        <f t="shared" si="4"/>
        <v>0</v>
      </c>
      <c r="F30" s="240">
        <f t="shared" si="5"/>
        <v>0</v>
      </c>
      <c r="G30" s="235"/>
      <c r="H30" s="235"/>
      <c r="I30" s="243"/>
      <c r="J30" s="304"/>
      <c r="K30" s="308"/>
    </row>
    <row r="31" spans="1:11" ht="16.5" hidden="1">
      <c r="A31" s="235" t="s">
        <v>267</v>
      </c>
      <c r="B31" s="235"/>
      <c r="C31" s="242"/>
      <c r="D31" s="243"/>
      <c r="E31" s="240">
        <f t="shared" si="4"/>
        <v>0</v>
      </c>
      <c r="F31" s="240">
        <f t="shared" si="5"/>
        <v>0</v>
      </c>
      <c r="G31" s="235"/>
      <c r="H31" s="235"/>
      <c r="I31" s="243"/>
      <c r="J31" s="304"/>
      <c r="K31" s="308"/>
    </row>
    <row r="32" spans="1:11" ht="16.5" hidden="1">
      <c r="A32" s="235" t="s">
        <v>268</v>
      </c>
      <c r="B32" s="235"/>
      <c r="C32" s="242"/>
      <c r="D32" s="243"/>
      <c r="E32" s="240">
        <f t="shared" si="4"/>
        <v>0</v>
      </c>
      <c r="F32" s="240">
        <f t="shared" si="5"/>
        <v>0</v>
      </c>
      <c r="G32" s="235"/>
      <c r="H32" s="235"/>
      <c r="I32" s="243"/>
      <c r="J32" s="304"/>
      <c r="K32" s="308"/>
    </row>
    <row r="33" spans="1:11" ht="15" hidden="1" customHeight="1">
      <c r="A33" s="235" t="s">
        <v>269</v>
      </c>
      <c r="B33" s="235"/>
      <c r="C33" s="242"/>
      <c r="D33" s="243"/>
      <c r="E33" s="240">
        <f t="shared" si="4"/>
        <v>0</v>
      </c>
      <c r="F33" s="240">
        <f t="shared" si="5"/>
        <v>0</v>
      </c>
      <c r="G33" s="235"/>
      <c r="H33" s="235"/>
      <c r="I33" s="243"/>
      <c r="J33" s="304"/>
      <c r="K33" s="308"/>
    </row>
    <row r="34" spans="1:11" ht="16.5">
      <c r="A34" s="235" t="s">
        <v>270</v>
      </c>
      <c r="B34" s="244"/>
      <c r="C34" s="245"/>
      <c r="D34" s="240">
        <f>SUM(D26:D33)</f>
        <v>0</v>
      </c>
      <c r="E34" s="240">
        <f>SUM(E26:E33)</f>
        <v>0</v>
      </c>
      <c r="F34" s="240">
        <f>SUM(F26:F33)</f>
        <v>0</v>
      </c>
      <c r="G34" s="235"/>
      <c r="H34" s="235"/>
      <c r="I34" s="240">
        <f>SUM(I26:I33)</f>
        <v>0</v>
      </c>
      <c r="J34" s="304"/>
      <c r="K34" s="308"/>
    </row>
    <row r="35" spans="1:11" s="208" customFormat="1" ht="16.5">
      <c r="A35" s="235" t="s">
        <v>271</v>
      </c>
      <c r="B35" s="248" t="s">
        <v>272</v>
      </c>
      <c r="C35" s="238">
        <v>0.2</v>
      </c>
      <c r="D35" s="239"/>
      <c r="E35" s="240">
        <f>D35*C35</f>
        <v>0</v>
      </c>
      <c r="F35" s="240">
        <f>E35*9%</f>
        <v>0</v>
      </c>
      <c r="G35" s="241"/>
      <c r="H35" s="235"/>
      <c r="I35" s="239"/>
      <c r="J35" s="151"/>
      <c r="K35" s="143"/>
    </row>
    <row r="36" spans="1:11" s="208" customFormat="1" ht="16.5">
      <c r="A36" s="235" t="s">
        <v>273</v>
      </c>
      <c r="B36" s="244"/>
      <c r="C36" s="245"/>
      <c r="D36" s="240">
        <f>SUM(D35)</f>
        <v>0</v>
      </c>
      <c r="E36" s="240">
        <f t="shared" ref="E36:F36" si="6">SUM(E35)</f>
        <v>0</v>
      </c>
      <c r="F36" s="240">
        <f t="shared" si="6"/>
        <v>0</v>
      </c>
      <c r="G36" s="235"/>
      <c r="H36" s="235"/>
      <c r="I36" s="240">
        <f t="shared" ref="I36" si="7">SUM(I35)</f>
        <v>0</v>
      </c>
      <c r="J36" s="151"/>
      <c r="K36" s="143"/>
    </row>
    <row r="37" spans="1:11" ht="16.5">
      <c r="A37" s="235" t="s">
        <v>274</v>
      </c>
      <c r="B37" s="337" t="s">
        <v>275</v>
      </c>
      <c r="C37" s="238">
        <v>0.2</v>
      </c>
      <c r="D37" s="239"/>
      <c r="E37" s="240">
        <f>D37*C37</f>
        <v>0</v>
      </c>
      <c r="F37" s="240">
        <f>E37*9%</f>
        <v>0</v>
      </c>
      <c r="G37" s="241"/>
      <c r="H37" s="235"/>
      <c r="I37" s="239"/>
      <c r="J37" s="304"/>
      <c r="K37" s="308"/>
    </row>
    <row r="38" spans="1:11" s="208" customFormat="1" ht="16.5">
      <c r="A38" s="235" t="s">
        <v>276</v>
      </c>
      <c r="B38" s="237"/>
      <c r="C38" s="238">
        <v>0.3</v>
      </c>
      <c r="D38" s="239"/>
      <c r="E38" s="240">
        <f>D38*C38</f>
        <v>0</v>
      </c>
      <c r="F38" s="240">
        <f>E38*9%</f>
        <v>0</v>
      </c>
      <c r="G38" s="241"/>
      <c r="H38" s="235"/>
      <c r="I38" s="239"/>
      <c r="J38" s="151"/>
      <c r="K38" s="143"/>
    </row>
    <row r="39" spans="1:11" ht="16.5">
      <c r="A39" s="235" t="s">
        <v>277</v>
      </c>
      <c r="B39" s="237"/>
      <c r="C39" s="238">
        <v>0.5</v>
      </c>
      <c r="D39" s="239"/>
      <c r="E39" s="240">
        <f t="shared" ref="E39:E45" si="8">D39*C39</f>
        <v>0</v>
      </c>
      <c r="F39" s="240">
        <f t="shared" ref="F39:F45" si="9">E39*9%</f>
        <v>0</v>
      </c>
      <c r="G39" s="241"/>
      <c r="H39" s="235"/>
      <c r="I39" s="239"/>
      <c r="J39" s="304"/>
      <c r="K39" s="308"/>
    </row>
    <row r="40" spans="1:11" ht="16.5">
      <c r="A40" s="235" t="s">
        <v>278</v>
      </c>
      <c r="B40" s="237"/>
      <c r="C40" s="238">
        <v>1</v>
      </c>
      <c r="D40" s="239"/>
      <c r="E40" s="240">
        <f t="shared" si="8"/>
        <v>0</v>
      </c>
      <c r="F40" s="240">
        <f t="shared" si="9"/>
        <v>0</v>
      </c>
      <c r="G40" s="241"/>
      <c r="H40" s="235"/>
      <c r="I40" s="239"/>
      <c r="J40" s="304"/>
      <c r="K40" s="308"/>
    </row>
    <row r="41" spans="1:11" ht="15.95" customHeight="1">
      <c r="A41" s="235" t="s">
        <v>279</v>
      </c>
      <c r="B41" s="237"/>
      <c r="C41" s="238">
        <v>1.5</v>
      </c>
      <c r="D41" s="239"/>
      <c r="E41" s="240">
        <f t="shared" si="8"/>
        <v>0</v>
      </c>
      <c r="F41" s="240">
        <f t="shared" si="9"/>
        <v>0</v>
      </c>
      <c r="G41" s="241"/>
      <c r="H41" s="235"/>
      <c r="I41" s="239"/>
      <c r="J41" s="304"/>
      <c r="K41" s="308"/>
    </row>
    <row r="42" spans="1:11" ht="17.100000000000001" hidden="1" customHeight="1">
      <c r="A42" s="235" t="s">
        <v>280</v>
      </c>
      <c r="B42" s="235"/>
      <c r="C42" s="242"/>
      <c r="D42" s="243"/>
      <c r="E42" s="240">
        <f t="shared" si="8"/>
        <v>0</v>
      </c>
      <c r="F42" s="240">
        <f t="shared" si="9"/>
        <v>0</v>
      </c>
      <c r="G42" s="235"/>
      <c r="H42" s="235"/>
      <c r="I42" s="243"/>
      <c r="J42" s="304"/>
      <c r="K42" s="308"/>
    </row>
    <row r="43" spans="1:11" ht="16.5" hidden="1">
      <c r="A43" s="235" t="s">
        <v>281</v>
      </c>
      <c r="B43" s="235"/>
      <c r="C43" s="242"/>
      <c r="D43" s="243"/>
      <c r="E43" s="240">
        <f t="shared" si="8"/>
        <v>0</v>
      </c>
      <c r="F43" s="240">
        <f t="shared" si="9"/>
        <v>0</v>
      </c>
      <c r="G43" s="235"/>
      <c r="H43" s="235"/>
      <c r="I43" s="243"/>
      <c r="J43" s="304"/>
      <c r="K43" s="308"/>
    </row>
    <row r="44" spans="1:11" ht="16.5" hidden="1">
      <c r="A44" s="235" t="s">
        <v>282</v>
      </c>
      <c r="B44" s="235"/>
      <c r="C44" s="242"/>
      <c r="D44" s="243"/>
      <c r="E44" s="240">
        <f t="shared" si="8"/>
        <v>0</v>
      </c>
      <c r="F44" s="240">
        <f t="shared" si="9"/>
        <v>0</v>
      </c>
      <c r="G44" s="235"/>
      <c r="H44" s="235"/>
      <c r="I44" s="243"/>
      <c r="J44" s="304"/>
      <c r="K44" s="308"/>
    </row>
    <row r="45" spans="1:11" ht="16.5" hidden="1">
      <c r="A45" s="235" t="s">
        <v>283</v>
      </c>
      <c r="B45" s="235"/>
      <c r="C45" s="242"/>
      <c r="D45" s="243"/>
      <c r="E45" s="240">
        <f t="shared" si="8"/>
        <v>0</v>
      </c>
      <c r="F45" s="240">
        <f t="shared" si="9"/>
        <v>0</v>
      </c>
      <c r="G45" s="235"/>
      <c r="H45" s="235"/>
      <c r="I45" s="243"/>
      <c r="J45" s="304"/>
      <c r="K45" s="308"/>
    </row>
    <row r="46" spans="1:11" ht="16.5">
      <c r="A46" s="235" t="s">
        <v>284</v>
      </c>
      <c r="B46" s="244"/>
      <c r="C46" s="245"/>
      <c r="D46" s="240">
        <f>SUM(D37:D45)</f>
        <v>0</v>
      </c>
      <c r="E46" s="240">
        <f>SUM(E37:E45)</f>
        <v>0</v>
      </c>
      <c r="F46" s="240">
        <f>SUM(F37:F45)</f>
        <v>0</v>
      </c>
      <c r="G46" s="235"/>
      <c r="H46" s="235"/>
      <c r="I46" s="240">
        <f>SUM(I37:I45)</f>
        <v>0</v>
      </c>
      <c r="J46" s="304"/>
      <c r="K46" s="308"/>
    </row>
    <row r="47" spans="1:11" s="208" customFormat="1" ht="16.5">
      <c r="A47" s="235" t="s">
        <v>285</v>
      </c>
      <c r="B47" s="241" t="s">
        <v>286</v>
      </c>
      <c r="C47" s="249"/>
      <c r="D47" s="250"/>
      <c r="E47" s="250"/>
      <c r="F47" s="250"/>
      <c r="G47" s="235"/>
      <c r="H47" s="235"/>
      <c r="I47" s="250"/>
      <c r="J47" s="151"/>
      <c r="K47" s="143"/>
    </row>
    <row r="48" spans="1:11" s="208" customFormat="1" ht="16.5">
      <c r="A48" s="235" t="s">
        <v>287</v>
      </c>
      <c r="B48" s="251" t="s">
        <v>288</v>
      </c>
      <c r="C48" s="252"/>
      <c r="D48" s="253"/>
      <c r="E48" s="253"/>
      <c r="F48" s="253"/>
      <c r="G48" s="235"/>
      <c r="H48" s="235"/>
      <c r="I48" s="253"/>
      <c r="J48" s="151"/>
      <c r="K48" s="143"/>
    </row>
    <row r="49" spans="1:11" s="208" customFormat="1" ht="16.5">
      <c r="A49" s="235" t="s">
        <v>289</v>
      </c>
      <c r="B49" s="254"/>
      <c r="C49" s="238">
        <v>0.2</v>
      </c>
      <c r="D49" s="239"/>
      <c r="E49" s="240">
        <f>D49*C49</f>
        <v>0</v>
      </c>
      <c r="F49" s="240">
        <f t="shared" ref="F49:F56" si="10">E49*9%</f>
        <v>0</v>
      </c>
      <c r="G49" s="241"/>
      <c r="H49" s="235"/>
      <c r="I49" s="239"/>
      <c r="J49" s="151"/>
      <c r="K49" s="143"/>
    </row>
    <row r="50" spans="1:11" s="208" customFormat="1" ht="16.5">
      <c r="A50" s="235" t="s">
        <v>290</v>
      </c>
      <c r="B50" s="235"/>
      <c r="C50" s="255">
        <v>0.5</v>
      </c>
      <c r="D50" s="256"/>
      <c r="E50" s="257">
        <f>D50*C50</f>
        <v>0</v>
      </c>
      <c r="F50" s="257">
        <f t="shared" si="10"/>
        <v>0</v>
      </c>
      <c r="G50" s="241"/>
      <c r="H50" s="235"/>
      <c r="I50" s="239"/>
      <c r="J50" s="151"/>
      <c r="K50" s="143"/>
    </row>
    <row r="51" spans="1:11" s="208" customFormat="1" ht="16.5">
      <c r="A51" s="235" t="s">
        <v>291</v>
      </c>
      <c r="B51" s="235"/>
      <c r="C51" s="238">
        <v>1</v>
      </c>
      <c r="D51" s="239"/>
      <c r="E51" s="240">
        <f>D51*C51</f>
        <v>0</v>
      </c>
      <c r="F51" s="240">
        <f t="shared" si="10"/>
        <v>0</v>
      </c>
      <c r="G51" s="241"/>
      <c r="H51" s="235"/>
      <c r="I51" s="239"/>
      <c r="J51" s="151"/>
      <c r="K51" s="143"/>
    </row>
    <row r="52" spans="1:11" s="208" customFormat="1" ht="16.5">
      <c r="A52" s="235" t="s">
        <v>292</v>
      </c>
      <c r="B52" s="235"/>
      <c r="C52" s="238">
        <v>1.5</v>
      </c>
      <c r="D52" s="239"/>
      <c r="E52" s="240">
        <f t="shared" ref="E52:E55" si="11">D52*C52</f>
        <v>0</v>
      </c>
      <c r="F52" s="240">
        <f t="shared" si="10"/>
        <v>0</v>
      </c>
      <c r="G52" s="241"/>
      <c r="H52" s="235"/>
      <c r="I52" s="239"/>
      <c r="J52" s="151"/>
      <c r="K52" s="143"/>
    </row>
    <row r="53" spans="1:11" s="208" customFormat="1" ht="16.5" hidden="1">
      <c r="A53" s="235" t="s">
        <v>293</v>
      </c>
      <c r="B53" s="235"/>
      <c r="C53" s="242"/>
      <c r="D53" s="243"/>
      <c r="E53" s="240">
        <f t="shared" ref="E53:E54" si="12">D53*C53</f>
        <v>0</v>
      </c>
      <c r="F53" s="240">
        <f t="shared" si="10"/>
        <v>0</v>
      </c>
      <c r="G53" s="235"/>
      <c r="H53" s="235"/>
      <c r="I53" s="243"/>
      <c r="J53" s="151"/>
      <c r="K53" s="143"/>
    </row>
    <row r="54" spans="1:11" s="208" customFormat="1" ht="16.5" hidden="1">
      <c r="A54" s="235" t="s">
        <v>294</v>
      </c>
      <c r="B54" s="235"/>
      <c r="C54" s="242"/>
      <c r="D54" s="243"/>
      <c r="E54" s="240">
        <f t="shared" si="12"/>
        <v>0</v>
      </c>
      <c r="F54" s="240">
        <f t="shared" si="10"/>
        <v>0</v>
      </c>
      <c r="G54" s="235"/>
      <c r="H54" s="235"/>
      <c r="I54" s="243"/>
      <c r="J54" s="151"/>
      <c r="K54" s="143"/>
    </row>
    <row r="55" spans="1:11" s="208" customFormat="1" ht="16.5" hidden="1">
      <c r="A55" s="235" t="s">
        <v>295</v>
      </c>
      <c r="B55" s="235"/>
      <c r="C55" s="242"/>
      <c r="D55" s="243"/>
      <c r="E55" s="240">
        <f t="shared" si="11"/>
        <v>0</v>
      </c>
      <c r="F55" s="240">
        <f t="shared" si="10"/>
        <v>0</v>
      </c>
      <c r="G55" s="235"/>
      <c r="H55" s="235"/>
      <c r="I55" s="243"/>
      <c r="J55" s="151"/>
      <c r="K55" s="143"/>
    </row>
    <row r="56" spans="1:11" s="208" customFormat="1" ht="16.5" hidden="1">
      <c r="A56" s="235" t="s">
        <v>296</v>
      </c>
      <c r="B56" s="235"/>
      <c r="C56" s="242"/>
      <c r="D56" s="243"/>
      <c r="E56" s="240">
        <f t="shared" ref="E56" si="13">D56*C56</f>
        <v>0</v>
      </c>
      <c r="F56" s="240">
        <f t="shared" si="10"/>
        <v>0</v>
      </c>
      <c r="G56" s="235"/>
      <c r="H56" s="235"/>
      <c r="I56" s="243"/>
      <c r="J56" s="151"/>
      <c r="K56" s="143"/>
    </row>
    <row r="57" spans="1:11" s="208" customFormat="1" ht="16.5">
      <c r="A57" s="235" t="s">
        <v>297</v>
      </c>
      <c r="B57" s="235"/>
      <c r="C57" s="258"/>
      <c r="D57" s="240">
        <f>SUM(D49:D56)</f>
        <v>0</v>
      </c>
      <c r="E57" s="240">
        <f>SUM(E49:E56)</f>
        <v>0</v>
      </c>
      <c r="F57" s="240">
        <f>SUM(F49:F56)</f>
        <v>0</v>
      </c>
      <c r="G57" s="235"/>
      <c r="H57" s="235"/>
      <c r="I57" s="240">
        <f>SUM(I49:I56)</f>
        <v>0</v>
      </c>
      <c r="J57" s="151"/>
      <c r="K57" s="143"/>
    </row>
    <row r="58" spans="1:11" s="208" customFormat="1" ht="16.5">
      <c r="A58" s="235" t="s">
        <v>298</v>
      </c>
      <c r="B58" s="251" t="s">
        <v>299</v>
      </c>
      <c r="C58" s="252"/>
      <c r="D58" s="250"/>
      <c r="E58" s="250"/>
      <c r="F58" s="250"/>
      <c r="G58" s="235"/>
      <c r="H58" s="235"/>
      <c r="I58" s="259"/>
      <c r="J58" s="151"/>
      <c r="K58" s="143"/>
    </row>
    <row r="59" spans="1:11" s="208" customFormat="1" ht="16.5">
      <c r="A59" s="235" t="s">
        <v>300</v>
      </c>
      <c r="B59" s="260" t="s">
        <v>301</v>
      </c>
      <c r="C59" s="238">
        <v>0.75</v>
      </c>
      <c r="D59" s="239"/>
      <c r="E59" s="240">
        <f>D59*C59</f>
        <v>0</v>
      </c>
      <c r="F59" s="240">
        <f>E59*9%</f>
        <v>0</v>
      </c>
      <c r="G59" s="241"/>
      <c r="H59" s="235"/>
      <c r="I59" s="239"/>
      <c r="J59" s="151"/>
      <c r="K59" s="143"/>
    </row>
    <row r="60" spans="1:11" s="208" customFormat="1" ht="16.5">
      <c r="A60" s="235" t="s">
        <v>302</v>
      </c>
      <c r="B60" s="260" t="s">
        <v>303</v>
      </c>
      <c r="C60" s="238">
        <v>0.85</v>
      </c>
      <c r="D60" s="239"/>
      <c r="E60" s="240">
        <f>D60*C60</f>
        <v>0</v>
      </c>
      <c r="F60" s="240">
        <f>E60*9%</f>
        <v>0</v>
      </c>
      <c r="G60" s="241"/>
      <c r="H60" s="235"/>
      <c r="I60" s="239"/>
      <c r="J60" s="151"/>
      <c r="K60" s="143"/>
    </row>
    <row r="61" spans="1:11" s="208" customFormat="1" ht="16.5">
      <c r="A61" s="235" t="s">
        <v>304</v>
      </c>
      <c r="B61" s="235"/>
      <c r="C61" s="258"/>
      <c r="D61" s="240">
        <f>SUM(D59:D60)</f>
        <v>0</v>
      </c>
      <c r="E61" s="240">
        <f>SUM(E59:E60)</f>
        <v>0</v>
      </c>
      <c r="F61" s="240">
        <f>SUM(F59:F60)</f>
        <v>0</v>
      </c>
      <c r="G61" s="235"/>
      <c r="H61" s="235"/>
      <c r="I61" s="240">
        <f>SUM(I59:I60)</f>
        <v>0</v>
      </c>
      <c r="J61" s="151"/>
      <c r="K61" s="143"/>
    </row>
    <row r="62" spans="1:11" s="208" customFormat="1" ht="16.5">
      <c r="A62" s="235" t="s">
        <v>305</v>
      </c>
      <c r="B62" s="251" t="s">
        <v>306</v>
      </c>
      <c r="C62" s="252"/>
      <c r="D62" s="250"/>
      <c r="E62" s="250"/>
      <c r="F62" s="250"/>
      <c r="G62" s="235"/>
      <c r="H62" s="235"/>
      <c r="I62" s="259"/>
      <c r="J62" s="151"/>
      <c r="K62" s="143"/>
    </row>
    <row r="63" spans="1:11" s="208" customFormat="1" ht="16.5">
      <c r="A63" s="235" t="s">
        <v>307</v>
      </c>
      <c r="B63" s="261" t="s">
        <v>308</v>
      </c>
      <c r="C63" s="238">
        <v>0.5</v>
      </c>
      <c r="D63" s="262"/>
      <c r="E63" s="240">
        <f>D63*C63</f>
        <v>0</v>
      </c>
      <c r="F63" s="240">
        <f>E63*9%</f>
        <v>0</v>
      </c>
      <c r="G63" s="235"/>
      <c r="H63" s="235"/>
      <c r="I63" s="262"/>
      <c r="J63" s="151"/>
      <c r="K63" s="143"/>
    </row>
    <row r="64" spans="1:11" s="208" customFormat="1" ht="16.5">
      <c r="A64" s="235" t="s">
        <v>309</v>
      </c>
      <c r="B64" s="261" t="s">
        <v>310</v>
      </c>
      <c r="C64" s="238">
        <v>0.75</v>
      </c>
      <c r="D64" s="256"/>
      <c r="E64" s="257">
        <f>D64*C64</f>
        <v>0</v>
      </c>
      <c r="F64" s="240">
        <f t="shared" ref="F64:F65" si="14">E64*9%</f>
        <v>0</v>
      </c>
      <c r="G64" s="241"/>
      <c r="H64" s="235"/>
      <c r="I64" s="239"/>
      <c r="J64" s="151"/>
      <c r="K64" s="143"/>
    </row>
    <row r="65" spans="1:14" s="208" customFormat="1" ht="16.5">
      <c r="A65" s="235" t="s">
        <v>311</v>
      </c>
      <c r="B65" s="261" t="s">
        <v>312</v>
      </c>
      <c r="C65" s="238">
        <v>1</v>
      </c>
      <c r="D65" s="239"/>
      <c r="E65" s="240">
        <f t="shared" ref="E65" si="15">D65*C65</f>
        <v>0</v>
      </c>
      <c r="F65" s="240">
        <f t="shared" si="14"/>
        <v>0</v>
      </c>
      <c r="G65" s="241"/>
      <c r="H65" s="235"/>
      <c r="I65" s="239"/>
      <c r="J65" s="151"/>
      <c r="K65" s="143"/>
    </row>
    <row r="66" spans="1:14" s="208" customFormat="1" ht="16.5">
      <c r="A66" s="235" t="s">
        <v>313</v>
      </c>
      <c r="B66" s="235"/>
      <c r="C66" s="249"/>
      <c r="D66" s="240">
        <f>SUM(D63:D65)</f>
        <v>0</v>
      </c>
      <c r="E66" s="240">
        <f>SUM(E63:E65)</f>
        <v>0</v>
      </c>
      <c r="F66" s="240">
        <f>SUM(F63:F65)</f>
        <v>0</v>
      </c>
      <c r="G66" s="235"/>
      <c r="H66" s="235"/>
      <c r="I66" s="240">
        <f>SUM(I63:I65)</f>
        <v>0</v>
      </c>
      <c r="J66" s="151"/>
      <c r="K66" s="143"/>
    </row>
    <row r="67" spans="1:14" s="208" customFormat="1" ht="16.5">
      <c r="A67" s="235" t="s">
        <v>314</v>
      </c>
      <c r="B67" s="241" t="s">
        <v>315</v>
      </c>
      <c r="C67" s="263"/>
      <c r="D67" s="240">
        <f>SUM(D61,D57,D66)</f>
        <v>0</v>
      </c>
      <c r="E67" s="240">
        <f>SUM(E61,E57,E66)</f>
        <v>0</v>
      </c>
      <c r="F67" s="240">
        <f>SUM(F61,F57,F66)</f>
        <v>0</v>
      </c>
      <c r="G67" s="235"/>
      <c r="H67" s="235"/>
      <c r="I67" s="240">
        <f>SUM(I61,I57,I66)</f>
        <v>0</v>
      </c>
      <c r="J67" s="151"/>
      <c r="K67" s="143"/>
    </row>
    <row r="68" spans="1:14" ht="16.5">
      <c r="A68" s="235" t="s">
        <v>316</v>
      </c>
      <c r="B68" s="264" t="s">
        <v>317</v>
      </c>
      <c r="C68" s="252"/>
      <c r="D68" s="250"/>
      <c r="E68" s="250"/>
      <c r="F68" s="250"/>
      <c r="G68" s="235"/>
      <c r="H68" s="235"/>
      <c r="I68" s="259"/>
      <c r="J68" s="304"/>
      <c r="K68" s="308"/>
    </row>
    <row r="69" spans="1:14" ht="16.5">
      <c r="A69" s="304" t="s">
        <v>318</v>
      </c>
      <c r="B69" s="316" t="s">
        <v>319</v>
      </c>
      <c r="C69" s="314">
        <v>0.2</v>
      </c>
      <c r="D69" s="317"/>
      <c r="E69" s="318">
        <f t="shared" ref="E69:E88" si="16">D69*C69</f>
        <v>0</v>
      </c>
      <c r="F69" s="318">
        <f>E69*9%</f>
        <v>0</v>
      </c>
      <c r="G69" s="304"/>
      <c r="H69" s="304"/>
      <c r="I69" s="317"/>
      <c r="J69" s="304"/>
      <c r="K69" s="308"/>
    </row>
    <row r="70" spans="1:14" ht="16.5">
      <c r="A70" s="304" t="s">
        <v>320</v>
      </c>
      <c r="B70" s="315" t="s">
        <v>321</v>
      </c>
      <c r="C70" s="314">
        <v>0.2</v>
      </c>
      <c r="D70" s="319"/>
      <c r="E70" s="318">
        <f t="shared" si="16"/>
        <v>0</v>
      </c>
      <c r="F70" s="318">
        <f>E70*9%</f>
        <v>0</v>
      </c>
      <c r="G70" s="304"/>
      <c r="H70" s="304"/>
      <c r="I70" s="317"/>
      <c r="J70" s="151"/>
      <c r="K70" s="143"/>
      <c r="L70" s="208"/>
      <c r="M70" s="208"/>
      <c r="N70" s="208"/>
    </row>
    <row r="71" spans="1:14" ht="16.5">
      <c r="A71" s="304" t="s">
        <v>322</v>
      </c>
      <c r="B71" s="315" t="s">
        <v>323</v>
      </c>
      <c r="C71" s="314">
        <v>0.25</v>
      </c>
      <c r="D71" s="319"/>
      <c r="E71" s="318">
        <f t="shared" si="16"/>
        <v>0</v>
      </c>
      <c r="F71" s="318">
        <f>E71*9%</f>
        <v>0</v>
      </c>
      <c r="G71" s="304"/>
      <c r="H71" s="304"/>
      <c r="I71" s="317"/>
      <c r="J71" s="151"/>
      <c r="K71" s="143"/>
      <c r="L71" s="208"/>
      <c r="M71" s="208"/>
      <c r="N71" s="208"/>
    </row>
    <row r="72" spans="1:14" ht="16.5">
      <c r="A72" s="304" t="s">
        <v>324</v>
      </c>
      <c r="B72" s="315" t="s">
        <v>325</v>
      </c>
      <c r="C72" s="314">
        <v>0.3</v>
      </c>
      <c r="D72" s="319"/>
      <c r="E72" s="318">
        <f t="shared" si="16"/>
        <v>0</v>
      </c>
      <c r="F72" s="318">
        <f>E72*9%</f>
        <v>0</v>
      </c>
      <c r="G72" s="304"/>
      <c r="H72" s="304"/>
      <c r="I72" s="317"/>
      <c r="J72" s="151"/>
      <c r="K72" s="143"/>
      <c r="L72" s="208"/>
      <c r="M72" s="208"/>
      <c r="N72" s="208"/>
    </row>
    <row r="73" spans="1:14" ht="16.5">
      <c r="A73" s="304" t="s">
        <v>326</v>
      </c>
      <c r="B73" s="315" t="s">
        <v>327</v>
      </c>
      <c r="C73" s="314">
        <v>0.35</v>
      </c>
      <c r="D73" s="319"/>
      <c r="E73" s="318">
        <f t="shared" si="16"/>
        <v>0</v>
      </c>
      <c r="F73" s="318">
        <f t="shared" ref="F73:F88" si="17">E73*9%</f>
        <v>0</v>
      </c>
      <c r="G73" s="304"/>
      <c r="H73" s="304"/>
      <c r="I73" s="317"/>
      <c r="J73" s="151"/>
      <c r="K73" s="143"/>
      <c r="L73" s="208"/>
      <c r="M73" s="208"/>
      <c r="N73" s="208"/>
    </row>
    <row r="74" spans="1:14" ht="16.5">
      <c r="A74" s="304" t="s">
        <v>328</v>
      </c>
      <c r="B74" s="316" t="s">
        <v>329</v>
      </c>
      <c r="C74" s="314">
        <v>0.35</v>
      </c>
      <c r="D74" s="319"/>
      <c r="E74" s="318">
        <f t="shared" si="16"/>
        <v>0</v>
      </c>
      <c r="F74" s="318">
        <f t="shared" si="17"/>
        <v>0</v>
      </c>
      <c r="G74" s="123"/>
      <c r="H74" s="304"/>
      <c r="I74" s="317"/>
      <c r="J74" s="304"/>
      <c r="K74" s="308"/>
    </row>
    <row r="75" spans="1:14" ht="16.5">
      <c r="A75" s="304" t="s">
        <v>330</v>
      </c>
      <c r="B75" s="316" t="s">
        <v>331</v>
      </c>
      <c r="C75" s="314">
        <v>0.5</v>
      </c>
      <c r="D75" s="319"/>
      <c r="E75" s="318">
        <f t="shared" si="16"/>
        <v>0</v>
      </c>
      <c r="F75" s="318">
        <f t="shared" si="17"/>
        <v>0</v>
      </c>
      <c r="G75" s="123"/>
      <c r="H75" s="304"/>
      <c r="I75" s="317"/>
      <c r="J75" s="304"/>
      <c r="K75" s="308"/>
    </row>
    <row r="76" spans="1:14" ht="16.5">
      <c r="A76" s="304" t="s">
        <v>332</v>
      </c>
      <c r="B76" s="316" t="s">
        <v>333</v>
      </c>
      <c r="C76" s="314">
        <v>1</v>
      </c>
      <c r="D76" s="319"/>
      <c r="E76" s="318">
        <f t="shared" si="16"/>
        <v>0</v>
      </c>
      <c r="F76" s="318">
        <f t="shared" si="17"/>
        <v>0</v>
      </c>
      <c r="G76" s="123"/>
      <c r="H76" s="304"/>
      <c r="I76" s="317"/>
      <c r="J76" s="304"/>
      <c r="K76" s="308"/>
    </row>
    <row r="77" spans="1:14" ht="16.5">
      <c r="A77" s="304" t="s">
        <v>334</v>
      </c>
      <c r="B77" s="315" t="s">
        <v>335</v>
      </c>
      <c r="C77" s="314">
        <v>0.25</v>
      </c>
      <c r="D77" s="319"/>
      <c r="E77" s="318">
        <f t="shared" si="16"/>
        <v>0</v>
      </c>
      <c r="F77" s="318">
        <f>E77*9%</f>
        <v>0</v>
      </c>
      <c r="G77" s="304"/>
      <c r="H77" s="304"/>
      <c r="I77" s="317"/>
      <c r="J77" s="151"/>
      <c r="K77" s="143"/>
      <c r="L77" s="208"/>
      <c r="M77" s="208"/>
      <c r="N77" s="208"/>
    </row>
    <row r="78" spans="1:14" ht="16.5">
      <c r="A78" s="304" t="s">
        <v>336</v>
      </c>
      <c r="B78" s="315" t="s">
        <v>337</v>
      </c>
      <c r="C78" s="314">
        <v>0.3</v>
      </c>
      <c r="D78" s="319"/>
      <c r="E78" s="318">
        <f t="shared" si="16"/>
        <v>0</v>
      </c>
      <c r="F78" s="318">
        <f>E78*9%</f>
        <v>0</v>
      </c>
      <c r="G78" s="304"/>
      <c r="H78" s="304"/>
      <c r="I78" s="317"/>
      <c r="J78" s="151"/>
      <c r="K78" s="143"/>
      <c r="L78" s="208"/>
      <c r="M78" s="208"/>
      <c r="N78" s="208"/>
    </row>
    <row r="79" spans="1:14" ht="16.5">
      <c r="A79" s="304" t="s">
        <v>338</v>
      </c>
      <c r="B79" s="315" t="s">
        <v>339</v>
      </c>
      <c r="C79" s="314">
        <v>0.4</v>
      </c>
      <c r="D79" s="319"/>
      <c r="E79" s="318">
        <f t="shared" si="16"/>
        <v>0</v>
      </c>
      <c r="F79" s="318">
        <f>E79*9%</f>
        <v>0</v>
      </c>
      <c r="G79" s="304"/>
      <c r="H79" s="304"/>
      <c r="I79" s="317"/>
      <c r="J79" s="151"/>
      <c r="K79" s="143"/>
      <c r="L79" s="208"/>
      <c r="M79" s="208"/>
      <c r="N79" s="208"/>
    </row>
    <row r="80" spans="1:14" ht="16.5">
      <c r="A80" s="304" t="s">
        <v>340</v>
      </c>
      <c r="B80" s="315" t="s">
        <v>341</v>
      </c>
      <c r="C80" s="314">
        <v>0.5</v>
      </c>
      <c r="D80" s="319"/>
      <c r="E80" s="318">
        <f t="shared" si="16"/>
        <v>0</v>
      </c>
      <c r="F80" s="318">
        <f t="shared" si="17"/>
        <v>0</v>
      </c>
      <c r="G80" s="123"/>
      <c r="H80" s="304"/>
      <c r="I80" s="317"/>
      <c r="J80" s="304"/>
      <c r="K80" s="308"/>
    </row>
    <row r="81" spans="1:11" ht="16.5">
      <c r="A81" s="304" t="s">
        <v>342</v>
      </c>
      <c r="B81" s="315" t="s">
        <v>343</v>
      </c>
      <c r="C81" s="314">
        <v>0.75</v>
      </c>
      <c r="D81" s="319"/>
      <c r="E81" s="318">
        <f t="shared" si="16"/>
        <v>0</v>
      </c>
      <c r="F81" s="318">
        <f t="shared" si="17"/>
        <v>0</v>
      </c>
      <c r="G81" s="123"/>
      <c r="H81" s="304"/>
      <c r="I81" s="319"/>
      <c r="J81" s="304"/>
      <c r="K81" s="308"/>
    </row>
    <row r="82" spans="1:11" ht="16.5">
      <c r="A82" s="304" t="s">
        <v>344</v>
      </c>
      <c r="B82" s="315" t="s">
        <v>345</v>
      </c>
      <c r="C82" s="314">
        <v>1</v>
      </c>
      <c r="D82" s="319"/>
      <c r="E82" s="318">
        <f t="shared" si="16"/>
        <v>0</v>
      </c>
      <c r="F82" s="318">
        <f t="shared" si="17"/>
        <v>0</v>
      </c>
      <c r="G82" s="123"/>
      <c r="H82" s="304"/>
      <c r="I82" s="319"/>
      <c r="J82" s="304"/>
      <c r="K82" s="308"/>
    </row>
    <row r="83" spans="1:11" ht="16.5">
      <c r="A83" s="304" t="s">
        <v>346</v>
      </c>
      <c r="B83" s="315" t="s">
        <v>347</v>
      </c>
      <c r="C83" s="314">
        <v>0.2</v>
      </c>
      <c r="D83" s="319"/>
      <c r="E83" s="318">
        <f t="shared" si="16"/>
        <v>0</v>
      </c>
      <c r="F83" s="318">
        <f t="shared" si="17"/>
        <v>0</v>
      </c>
      <c r="G83" s="123"/>
      <c r="H83" s="304"/>
      <c r="I83" s="319"/>
      <c r="J83" s="304"/>
      <c r="K83" s="308"/>
    </row>
    <row r="84" spans="1:11" ht="16.5">
      <c r="A84" s="304" t="s">
        <v>348</v>
      </c>
      <c r="B84" s="315" t="s">
        <v>349</v>
      </c>
      <c r="C84" s="314">
        <v>0.25</v>
      </c>
      <c r="D84" s="319"/>
      <c r="E84" s="318">
        <f>D84*C84</f>
        <v>0</v>
      </c>
      <c r="F84" s="318">
        <f t="shared" si="17"/>
        <v>0</v>
      </c>
      <c r="G84" s="123"/>
      <c r="H84" s="304"/>
      <c r="I84" s="319"/>
      <c r="J84" s="304"/>
      <c r="K84" s="308"/>
    </row>
    <row r="85" spans="1:11" ht="16.5">
      <c r="A85" s="304" t="s">
        <v>350</v>
      </c>
      <c r="B85" s="315" t="s">
        <v>351</v>
      </c>
      <c r="C85" s="314">
        <v>0.3</v>
      </c>
      <c r="D85" s="319"/>
      <c r="E85" s="318">
        <f t="shared" ref="E85:E87" si="18">D85*C85</f>
        <v>0</v>
      </c>
      <c r="F85" s="318">
        <f t="shared" si="17"/>
        <v>0</v>
      </c>
      <c r="G85" s="123"/>
      <c r="H85" s="304"/>
      <c r="I85" s="319"/>
      <c r="J85" s="304"/>
      <c r="K85" s="308"/>
    </row>
    <row r="86" spans="1:11" ht="16.5">
      <c r="A86" s="304" t="s">
        <v>352</v>
      </c>
      <c r="B86" s="315" t="s">
        <v>353</v>
      </c>
      <c r="C86" s="314">
        <v>0.35</v>
      </c>
      <c r="D86" s="319"/>
      <c r="E86" s="318">
        <f t="shared" si="18"/>
        <v>0</v>
      </c>
      <c r="F86" s="318">
        <f t="shared" si="17"/>
        <v>0</v>
      </c>
      <c r="G86" s="123"/>
      <c r="H86" s="304"/>
      <c r="I86" s="319"/>
      <c r="J86" s="304"/>
      <c r="K86" s="308"/>
    </row>
    <row r="87" spans="1:11" ht="16.5">
      <c r="A87" s="304" t="s">
        <v>354</v>
      </c>
      <c r="B87" s="315" t="s">
        <v>355</v>
      </c>
      <c r="C87" s="314">
        <v>0.5</v>
      </c>
      <c r="D87" s="319"/>
      <c r="E87" s="318">
        <f t="shared" si="18"/>
        <v>0</v>
      </c>
      <c r="F87" s="318">
        <f t="shared" si="17"/>
        <v>0</v>
      </c>
      <c r="G87" s="123"/>
      <c r="H87" s="304"/>
      <c r="I87" s="319"/>
      <c r="J87" s="304"/>
      <c r="K87" s="308"/>
    </row>
    <row r="88" spans="1:11" ht="16.5">
      <c r="A88" s="304" t="s">
        <v>356</v>
      </c>
      <c r="B88" s="315" t="s">
        <v>357</v>
      </c>
      <c r="C88" s="314">
        <v>0.75</v>
      </c>
      <c r="D88" s="319"/>
      <c r="E88" s="318">
        <f t="shared" si="16"/>
        <v>0</v>
      </c>
      <c r="F88" s="318">
        <f t="shared" si="17"/>
        <v>0</v>
      </c>
      <c r="G88" s="123"/>
      <c r="H88" s="304"/>
      <c r="I88" s="319"/>
      <c r="J88" s="304"/>
      <c r="K88" s="308"/>
    </row>
    <row r="89" spans="1:11" ht="16.5">
      <c r="A89" s="304" t="s">
        <v>358</v>
      </c>
      <c r="B89" s="315" t="s">
        <v>359</v>
      </c>
      <c r="C89" s="314">
        <v>1</v>
      </c>
      <c r="D89" s="319"/>
      <c r="E89" s="318">
        <f>D89*C89</f>
        <v>0</v>
      </c>
      <c r="F89" s="318">
        <f>E89*9%</f>
        <v>0</v>
      </c>
      <c r="G89" s="123"/>
      <c r="H89" s="304"/>
      <c r="I89" s="319"/>
      <c r="J89" s="304"/>
      <c r="K89" s="308"/>
    </row>
    <row r="90" spans="1:11" ht="16.5">
      <c r="A90" s="304" t="s">
        <v>360</v>
      </c>
      <c r="B90" s="315" t="s">
        <v>361</v>
      </c>
      <c r="C90" s="314">
        <v>0.25</v>
      </c>
      <c r="D90" s="319"/>
      <c r="E90" s="318">
        <f>D90*C90</f>
        <v>0</v>
      </c>
      <c r="F90" s="318">
        <f>E90*9%</f>
        <v>0</v>
      </c>
      <c r="G90" s="123"/>
      <c r="H90" s="304"/>
      <c r="I90" s="319"/>
      <c r="J90" s="304"/>
      <c r="K90" s="308"/>
    </row>
    <row r="91" spans="1:11" ht="16.5">
      <c r="A91" s="304" t="s">
        <v>362</v>
      </c>
      <c r="B91" s="315" t="s">
        <v>363</v>
      </c>
      <c r="C91" s="314">
        <v>0.3</v>
      </c>
      <c r="D91" s="319"/>
      <c r="E91" s="318">
        <f t="shared" ref="E91:E95" si="19">D91*C91</f>
        <v>0</v>
      </c>
      <c r="F91" s="318">
        <f t="shared" ref="F91:F95" si="20">E91*9%</f>
        <v>0</v>
      </c>
      <c r="G91" s="123"/>
      <c r="H91" s="304"/>
      <c r="I91" s="319"/>
      <c r="J91" s="304"/>
      <c r="K91" s="308"/>
    </row>
    <row r="92" spans="1:11" ht="16.5">
      <c r="A92" s="304" t="s">
        <v>364</v>
      </c>
      <c r="B92" s="315" t="s">
        <v>365</v>
      </c>
      <c r="C92" s="314">
        <v>0.4</v>
      </c>
      <c r="D92" s="319"/>
      <c r="E92" s="318">
        <f t="shared" si="19"/>
        <v>0</v>
      </c>
      <c r="F92" s="318">
        <f t="shared" si="20"/>
        <v>0</v>
      </c>
      <c r="G92" s="123"/>
      <c r="H92" s="304"/>
      <c r="I92" s="319"/>
      <c r="J92" s="304"/>
      <c r="K92" s="308"/>
    </row>
    <row r="93" spans="1:11" ht="16.5">
      <c r="A93" s="304" t="s">
        <v>366</v>
      </c>
      <c r="B93" s="315" t="s">
        <v>367</v>
      </c>
      <c r="C93" s="314">
        <v>0.7</v>
      </c>
      <c r="D93" s="319"/>
      <c r="E93" s="318">
        <f t="shared" si="19"/>
        <v>0</v>
      </c>
      <c r="F93" s="318">
        <f t="shared" si="20"/>
        <v>0</v>
      </c>
      <c r="G93" s="123"/>
      <c r="H93" s="304"/>
      <c r="I93" s="319"/>
      <c r="J93" s="304"/>
      <c r="K93" s="308"/>
    </row>
    <row r="94" spans="1:11" ht="16.5">
      <c r="A94" s="304" t="s">
        <v>368</v>
      </c>
      <c r="B94" s="315" t="s">
        <v>369</v>
      </c>
      <c r="C94" s="314">
        <v>0.9</v>
      </c>
      <c r="D94" s="319"/>
      <c r="E94" s="318">
        <f t="shared" si="19"/>
        <v>0</v>
      </c>
      <c r="F94" s="318">
        <f t="shared" si="20"/>
        <v>0</v>
      </c>
      <c r="G94" s="123"/>
      <c r="H94" s="304"/>
      <c r="I94" s="319"/>
      <c r="J94" s="304"/>
      <c r="K94" s="308"/>
    </row>
    <row r="95" spans="1:11" ht="16.5">
      <c r="A95" s="304" t="s">
        <v>370</v>
      </c>
      <c r="B95" s="315" t="s">
        <v>359</v>
      </c>
      <c r="C95" s="314">
        <v>1</v>
      </c>
      <c r="E95" s="318">
        <f t="shared" si="19"/>
        <v>0</v>
      </c>
      <c r="F95" s="318">
        <f t="shared" si="20"/>
        <v>0</v>
      </c>
      <c r="G95" s="123"/>
      <c r="H95" s="304"/>
      <c r="I95" s="319"/>
      <c r="J95" s="304"/>
      <c r="K95" s="308"/>
    </row>
    <row r="96" spans="1:11" ht="16.5">
      <c r="A96" s="304" t="s">
        <v>371</v>
      </c>
      <c r="B96" s="315" t="s">
        <v>372</v>
      </c>
      <c r="C96" s="314">
        <v>0.4</v>
      </c>
      <c r="D96" s="239"/>
      <c r="E96" s="240">
        <f>D96*C96</f>
        <v>0</v>
      </c>
      <c r="F96" s="240">
        <f t="shared" ref="F96:F103" si="21">E96*9%</f>
        <v>0</v>
      </c>
      <c r="G96" s="241"/>
      <c r="H96" s="235"/>
      <c r="I96" s="239"/>
      <c r="J96" s="304"/>
      <c r="K96" s="308"/>
    </row>
    <row r="97" spans="1:11" ht="16.5">
      <c r="A97" s="304" t="s">
        <v>373</v>
      </c>
      <c r="B97" s="315" t="s">
        <v>374</v>
      </c>
      <c r="C97" s="314">
        <v>0.5</v>
      </c>
      <c r="D97" s="239"/>
      <c r="E97" s="240">
        <f t="shared" ref="E97:E99" si="22">D97*C97</f>
        <v>0</v>
      </c>
      <c r="F97" s="240">
        <f t="shared" si="21"/>
        <v>0</v>
      </c>
      <c r="G97" s="241"/>
      <c r="H97" s="235"/>
      <c r="I97" s="239"/>
      <c r="J97" s="304"/>
      <c r="K97" s="308"/>
    </row>
    <row r="98" spans="1:11" ht="16.5">
      <c r="A98" s="304" t="s">
        <v>375</v>
      </c>
      <c r="B98" s="315" t="s">
        <v>376</v>
      </c>
      <c r="C98" s="314">
        <v>0.8</v>
      </c>
      <c r="D98" s="239"/>
      <c r="E98" s="240">
        <f t="shared" si="22"/>
        <v>0</v>
      </c>
      <c r="F98" s="240">
        <f t="shared" si="21"/>
        <v>0</v>
      </c>
      <c r="G98" s="241"/>
      <c r="H98" s="235"/>
      <c r="I98" s="239"/>
      <c r="J98" s="304"/>
      <c r="K98" s="308"/>
    </row>
    <row r="99" spans="1:11" ht="16.5">
      <c r="A99" s="304" t="s">
        <v>377</v>
      </c>
      <c r="B99" s="316" t="s">
        <v>378</v>
      </c>
      <c r="C99" s="314">
        <v>1</v>
      </c>
      <c r="D99" s="239"/>
      <c r="E99" s="240">
        <f t="shared" si="22"/>
        <v>0</v>
      </c>
      <c r="F99" s="240">
        <f t="shared" si="21"/>
        <v>0</v>
      </c>
      <c r="G99" s="241"/>
      <c r="H99" s="235"/>
      <c r="I99" s="239"/>
      <c r="J99" s="304"/>
      <c r="K99" s="308"/>
    </row>
    <row r="100" spans="1:11" s="208" customFormat="1" ht="16.5" hidden="1">
      <c r="A100" s="235"/>
      <c r="B100" s="315"/>
      <c r="C100" s="314"/>
      <c r="D100" s="239"/>
      <c r="E100" s="240">
        <f t="shared" ref="E100:E102" si="23">D100*C100</f>
        <v>0</v>
      </c>
      <c r="F100" s="240">
        <f t="shared" si="21"/>
        <v>0</v>
      </c>
      <c r="G100" s="235"/>
      <c r="H100" s="235"/>
      <c r="I100" s="243"/>
      <c r="J100" s="151"/>
      <c r="K100" s="143"/>
    </row>
    <row r="101" spans="1:11" s="208" customFormat="1" ht="16.5" hidden="1">
      <c r="A101" s="235"/>
      <c r="B101" s="315"/>
      <c r="C101" s="314"/>
      <c r="D101" s="239"/>
      <c r="E101" s="240">
        <f t="shared" si="23"/>
        <v>0</v>
      </c>
      <c r="F101" s="240">
        <f t="shared" si="21"/>
        <v>0</v>
      </c>
      <c r="G101" s="235"/>
      <c r="H101" s="235"/>
      <c r="I101" s="243"/>
      <c r="J101" s="151"/>
      <c r="K101" s="143"/>
    </row>
    <row r="102" spans="1:11" s="208" customFormat="1" ht="16.5" hidden="1">
      <c r="A102" s="235"/>
      <c r="B102" s="315"/>
      <c r="C102" s="314"/>
      <c r="D102" s="239"/>
      <c r="E102" s="240">
        <f t="shared" si="23"/>
        <v>0</v>
      </c>
      <c r="F102" s="240">
        <f t="shared" si="21"/>
        <v>0</v>
      </c>
      <c r="G102" s="235"/>
      <c r="H102" s="235"/>
      <c r="I102" s="243"/>
      <c r="J102" s="151"/>
      <c r="K102" s="143"/>
    </row>
    <row r="103" spans="1:11" s="208" customFormat="1" ht="16.5" hidden="1">
      <c r="A103" s="235"/>
      <c r="B103" s="315"/>
      <c r="C103" s="314"/>
      <c r="D103" s="239"/>
      <c r="E103" s="240">
        <f t="shared" ref="E103:E104" si="24">D103*C103</f>
        <v>0</v>
      </c>
      <c r="F103" s="240">
        <f t="shared" si="21"/>
        <v>0</v>
      </c>
      <c r="G103" s="235"/>
      <c r="H103" s="235"/>
      <c r="I103" s="243"/>
      <c r="J103" s="151"/>
      <c r="K103" s="143"/>
    </row>
    <row r="104" spans="1:11" s="208" customFormat="1" ht="16.5" hidden="1">
      <c r="A104" s="235"/>
      <c r="B104" s="315"/>
      <c r="C104" s="314"/>
      <c r="D104" s="239"/>
      <c r="E104" s="240">
        <f t="shared" si="24"/>
        <v>0</v>
      </c>
      <c r="F104" s="240">
        <f t="shared" ref="F104:F105" si="25">E104*9%</f>
        <v>0</v>
      </c>
      <c r="G104" s="235"/>
      <c r="H104" s="235"/>
      <c r="I104" s="243"/>
      <c r="J104" s="151"/>
      <c r="K104" s="143"/>
    </row>
    <row r="105" spans="1:11" s="208" customFormat="1" ht="16.5" hidden="1">
      <c r="A105" s="235"/>
      <c r="B105" s="315"/>
      <c r="C105" s="314"/>
      <c r="D105" s="239"/>
      <c r="E105" s="240">
        <f t="shared" ref="E105" si="26">D105*C105</f>
        <v>0</v>
      </c>
      <c r="F105" s="240">
        <f t="shared" si="25"/>
        <v>0</v>
      </c>
      <c r="G105" s="235"/>
      <c r="H105" s="235"/>
      <c r="I105" s="243"/>
      <c r="J105" s="151"/>
      <c r="K105" s="143"/>
    </row>
    <row r="106" spans="1:11" s="208" customFormat="1" ht="16.5">
      <c r="A106" s="235" t="s">
        <v>379</v>
      </c>
      <c r="B106" s="304"/>
      <c r="C106" s="335"/>
      <c r="D106" s="240">
        <f>SUM(D69:D99)</f>
        <v>0</v>
      </c>
      <c r="E106" s="240">
        <f>SUM(E69:E99)</f>
        <v>0</v>
      </c>
      <c r="F106" s="240">
        <f>SUM(F69:F99)</f>
        <v>0</v>
      </c>
      <c r="G106" s="235"/>
      <c r="H106" s="235"/>
      <c r="I106" s="240">
        <f>SUM(I69:I99)</f>
        <v>0</v>
      </c>
      <c r="J106" s="151"/>
      <c r="K106" s="143"/>
    </row>
    <row r="107" spans="1:11" s="208" customFormat="1" ht="16.5">
      <c r="A107" s="304" t="s">
        <v>380</v>
      </c>
      <c r="B107" s="336" t="s">
        <v>381</v>
      </c>
      <c r="C107" s="320"/>
      <c r="D107" s="321"/>
      <c r="E107" s="321"/>
      <c r="F107" s="321"/>
      <c r="G107" s="304"/>
      <c r="H107" s="304"/>
      <c r="I107" s="322"/>
      <c r="J107" s="151"/>
      <c r="K107" s="143"/>
    </row>
    <row r="108" spans="1:11" s="208" customFormat="1" ht="16.5">
      <c r="A108" s="304" t="s">
        <v>382</v>
      </c>
      <c r="B108" s="315" t="s">
        <v>383</v>
      </c>
      <c r="C108" s="314">
        <v>0.3</v>
      </c>
      <c r="D108" s="319"/>
      <c r="E108" s="318">
        <f t="shared" ref="E108:E115" si="27">D108*C108</f>
        <v>0</v>
      </c>
      <c r="F108" s="318">
        <f>E108*9%</f>
        <v>0</v>
      </c>
      <c r="G108" s="304"/>
      <c r="H108" s="304"/>
      <c r="I108" s="323"/>
      <c r="J108" s="151"/>
      <c r="K108" s="143"/>
    </row>
    <row r="109" spans="1:11" s="208" customFormat="1" ht="16.5">
      <c r="A109" s="304" t="s">
        <v>384</v>
      </c>
      <c r="B109" s="315" t="s">
        <v>385</v>
      </c>
      <c r="C109" s="314">
        <v>0.2</v>
      </c>
      <c r="D109" s="319"/>
      <c r="E109" s="318">
        <v>0</v>
      </c>
      <c r="F109" s="318">
        <f>E109*9%</f>
        <v>0</v>
      </c>
      <c r="G109" s="304"/>
      <c r="H109" s="304"/>
      <c r="I109" s="323"/>
      <c r="J109" s="151"/>
      <c r="K109" s="143"/>
    </row>
    <row r="110" spans="1:11" s="208" customFormat="1" ht="16.5">
      <c r="A110" s="304" t="s">
        <v>386</v>
      </c>
      <c r="B110" s="315" t="s">
        <v>387</v>
      </c>
      <c r="C110" s="314">
        <v>0.25</v>
      </c>
      <c r="D110" s="319"/>
      <c r="E110" s="318">
        <f t="shared" si="27"/>
        <v>0</v>
      </c>
      <c r="F110" s="318">
        <f>E110*9%</f>
        <v>0</v>
      </c>
      <c r="G110" s="304"/>
      <c r="H110" s="304"/>
      <c r="I110" s="323"/>
      <c r="J110" s="151"/>
      <c r="K110" s="143"/>
    </row>
    <row r="111" spans="1:11" s="208" customFormat="1" ht="16.5">
      <c r="A111" s="304" t="s">
        <v>388</v>
      </c>
      <c r="B111" s="315" t="s">
        <v>389</v>
      </c>
      <c r="C111" s="314">
        <v>0.3</v>
      </c>
      <c r="D111" s="319"/>
      <c r="E111" s="318">
        <f t="shared" si="27"/>
        <v>0</v>
      </c>
      <c r="F111" s="318">
        <f>E111*9%</f>
        <v>0</v>
      </c>
      <c r="G111" s="304"/>
      <c r="H111" s="304"/>
      <c r="I111" s="323"/>
      <c r="J111" s="151"/>
      <c r="K111" s="143"/>
    </row>
    <row r="112" spans="1:11" s="208" customFormat="1" ht="16.5">
      <c r="A112" s="304" t="s">
        <v>390</v>
      </c>
      <c r="B112" s="315" t="s">
        <v>391</v>
      </c>
      <c r="C112" s="314">
        <v>0.35</v>
      </c>
      <c r="D112" s="319"/>
      <c r="E112" s="318">
        <f t="shared" si="27"/>
        <v>0</v>
      </c>
      <c r="F112" s="318">
        <f t="shared" ref="F112:F115" si="28">E112*9%</f>
        <v>0</v>
      </c>
      <c r="G112" s="123"/>
      <c r="H112" s="304"/>
      <c r="I112" s="319"/>
      <c r="J112" s="151"/>
      <c r="K112" s="143"/>
    </row>
    <row r="113" spans="1:11" s="208" customFormat="1" ht="16.5">
      <c r="A113" s="304" t="s">
        <v>392</v>
      </c>
      <c r="B113" s="316" t="s">
        <v>393</v>
      </c>
      <c r="C113" s="314">
        <v>0.5</v>
      </c>
      <c r="D113" s="319"/>
      <c r="E113" s="318">
        <f t="shared" si="27"/>
        <v>0</v>
      </c>
      <c r="F113" s="318">
        <f t="shared" si="28"/>
        <v>0</v>
      </c>
      <c r="G113" s="123"/>
      <c r="H113" s="304"/>
      <c r="I113" s="319"/>
      <c r="J113" s="151"/>
      <c r="K113" s="143"/>
    </row>
    <row r="114" spans="1:11" s="208" customFormat="1" ht="16.5">
      <c r="A114" s="304" t="s">
        <v>394</v>
      </c>
      <c r="B114" s="316" t="s">
        <v>395</v>
      </c>
      <c r="C114" s="314">
        <v>0.75</v>
      </c>
      <c r="D114" s="319"/>
      <c r="E114" s="318">
        <f t="shared" si="27"/>
        <v>0</v>
      </c>
      <c r="F114" s="318">
        <f t="shared" si="28"/>
        <v>0</v>
      </c>
      <c r="G114" s="123"/>
      <c r="H114" s="304"/>
      <c r="I114" s="319"/>
      <c r="J114" s="151"/>
      <c r="K114" s="143"/>
    </row>
    <row r="115" spans="1:11" s="208" customFormat="1" ht="16.5">
      <c r="A115" s="304" t="s">
        <v>396</v>
      </c>
      <c r="B115" s="316" t="s">
        <v>397</v>
      </c>
      <c r="C115" s="314">
        <v>1</v>
      </c>
      <c r="D115" s="319"/>
      <c r="E115" s="318">
        <f t="shared" si="27"/>
        <v>0</v>
      </c>
      <c r="F115" s="318">
        <f t="shared" si="28"/>
        <v>0</v>
      </c>
      <c r="G115" s="123"/>
      <c r="H115" s="304"/>
      <c r="I115" s="319"/>
      <c r="J115" s="151"/>
      <c r="K115" s="143"/>
    </row>
    <row r="116" spans="1:11" s="208" customFormat="1" ht="16.5" hidden="1">
      <c r="A116" s="235"/>
      <c r="B116" s="237"/>
      <c r="C116" s="238"/>
      <c r="D116" s="239"/>
      <c r="E116" s="240">
        <f t="shared" ref="E116" si="29">D116*C116</f>
        <v>0</v>
      </c>
      <c r="F116" s="240">
        <f t="shared" ref="F116" si="30">E116*9%</f>
        <v>0</v>
      </c>
      <c r="G116" s="235"/>
      <c r="H116" s="235"/>
      <c r="I116" s="243"/>
      <c r="J116" s="151"/>
      <c r="K116" s="143"/>
    </row>
    <row r="117" spans="1:11" s="208" customFormat="1" ht="16.5">
      <c r="A117" s="235" t="s">
        <v>398</v>
      </c>
      <c r="B117" s="235"/>
      <c r="C117" s="245"/>
      <c r="D117" s="240">
        <f>SUM(D108:D116)</f>
        <v>0</v>
      </c>
      <c r="E117" s="240">
        <f>SUM(E108:E116)</f>
        <v>0</v>
      </c>
      <c r="F117" s="240">
        <f>SUM(F108:F116)</f>
        <v>0</v>
      </c>
      <c r="G117" s="235"/>
      <c r="H117" s="235"/>
      <c r="I117" s="240">
        <f>SUM(I108:I116)</f>
        <v>0</v>
      </c>
      <c r="J117" s="151"/>
      <c r="K117" s="143"/>
    </row>
    <row r="118" spans="1:11" s="208" customFormat="1" ht="21.6" customHeight="1">
      <c r="A118" s="235" t="s">
        <v>399</v>
      </c>
      <c r="B118" s="264" t="s">
        <v>400</v>
      </c>
      <c r="C118" s="252"/>
      <c r="D118" s="250"/>
      <c r="E118" s="250"/>
      <c r="F118" s="250"/>
      <c r="G118" s="235"/>
      <c r="H118" s="235"/>
      <c r="I118" s="259"/>
      <c r="J118" s="151"/>
      <c r="K118" s="143"/>
    </row>
    <row r="119" spans="1:11" s="208" customFormat="1" ht="16.5">
      <c r="A119" s="235" t="s">
        <v>401</v>
      </c>
      <c r="B119" s="235" t="s">
        <v>402</v>
      </c>
      <c r="C119" s="238">
        <v>0.8</v>
      </c>
      <c r="D119" s="239"/>
      <c r="E119" s="240">
        <f>D119*C119</f>
        <v>0</v>
      </c>
      <c r="F119" s="240">
        <f>E119*9%</f>
        <v>0</v>
      </c>
      <c r="G119" s="241"/>
      <c r="H119" s="235"/>
      <c r="I119" s="239"/>
      <c r="J119" s="151"/>
      <c r="K119" s="143"/>
    </row>
    <row r="120" spans="1:11" s="208" customFormat="1" ht="16.5">
      <c r="A120" s="235" t="s">
        <v>403</v>
      </c>
      <c r="B120" s="235" t="s">
        <v>404</v>
      </c>
      <c r="C120" s="238">
        <v>0.95</v>
      </c>
      <c r="D120" s="239"/>
      <c r="E120" s="240">
        <f>D120*C120</f>
        <v>0</v>
      </c>
      <c r="F120" s="240">
        <f>E120*9%</f>
        <v>0</v>
      </c>
      <c r="G120" s="241"/>
      <c r="H120" s="235"/>
      <c r="I120" s="239"/>
      <c r="J120" s="151"/>
      <c r="K120" s="143"/>
    </row>
    <row r="121" spans="1:11" s="208" customFormat="1" ht="16.5">
      <c r="A121" s="235" t="s">
        <v>405</v>
      </c>
      <c r="B121" s="235" t="s">
        <v>406</v>
      </c>
      <c r="C121" s="238">
        <v>1</v>
      </c>
      <c r="D121" s="239"/>
      <c r="E121" s="240">
        <f>D121*C121</f>
        <v>0</v>
      </c>
      <c r="F121" s="240">
        <f>E121*9%</f>
        <v>0</v>
      </c>
      <c r="G121" s="241"/>
      <c r="H121" s="235"/>
      <c r="I121" s="239"/>
      <c r="J121" s="151"/>
      <c r="K121" s="143"/>
    </row>
    <row r="122" spans="1:11" s="208" customFormat="1" ht="16.5">
      <c r="A122" s="235" t="s">
        <v>407</v>
      </c>
      <c r="B122" s="235" t="s">
        <v>408</v>
      </c>
      <c r="C122" s="238">
        <v>1.2</v>
      </c>
      <c r="D122" s="239"/>
      <c r="E122" s="240">
        <f t="shared" ref="E122" si="31">D122*C122</f>
        <v>0</v>
      </c>
      <c r="F122" s="240">
        <f>E122*9%</f>
        <v>0</v>
      </c>
      <c r="G122" s="241"/>
      <c r="H122" s="235"/>
      <c r="I122" s="239"/>
      <c r="J122" s="151"/>
      <c r="K122" s="143"/>
    </row>
    <row r="123" spans="1:11" s="208" customFormat="1" ht="16.5" hidden="1">
      <c r="A123" s="235" t="s">
        <v>409</v>
      </c>
      <c r="B123" s="265"/>
      <c r="C123" s="247"/>
      <c r="D123" s="239"/>
      <c r="E123" s="240"/>
      <c r="F123" s="240"/>
      <c r="G123" s="241"/>
      <c r="H123" s="235"/>
      <c r="I123" s="239"/>
      <c r="J123" s="151"/>
      <c r="K123" s="143"/>
    </row>
    <row r="124" spans="1:11" s="208" customFormat="1" ht="16.5">
      <c r="A124" s="235" t="s">
        <v>410</v>
      </c>
      <c r="B124" s="241"/>
      <c r="C124" s="245"/>
      <c r="D124" s="240">
        <f>SUM(D119:D123)</f>
        <v>0</v>
      </c>
      <c r="E124" s="240">
        <f>SUM(E119:E123)</f>
        <v>0</v>
      </c>
      <c r="F124" s="240">
        <f>SUM(F119:F123)</f>
        <v>0</v>
      </c>
      <c r="G124" s="235"/>
      <c r="H124" s="235"/>
      <c r="I124" s="240">
        <f>SUM(I119:I123)</f>
        <v>0</v>
      </c>
      <c r="J124" s="151"/>
      <c r="K124" s="143"/>
    </row>
    <row r="125" spans="1:11" ht="16.5">
      <c r="A125" s="235" t="s">
        <v>411</v>
      </c>
      <c r="B125" s="248" t="s">
        <v>412</v>
      </c>
      <c r="C125" s="238">
        <v>1</v>
      </c>
      <c r="D125" s="239"/>
      <c r="E125" s="240">
        <f>D125*C125</f>
        <v>0</v>
      </c>
      <c r="F125" s="240">
        <f>E125*9%</f>
        <v>0</v>
      </c>
      <c r="G125" s="241"/>
      <c r="H125" s="235"/>
      <c r="I125" s="239"/>
      <c r="J125" s="304"/>
      <c r="K125" s="308"/>
    </row>
    <row r="126" spans="1:11" ht="16.5">
      <c r="A126" s="235" t="s">
        <v>413</v>
      </c>
      <c r="B126" s="237"/>
      <c r="C126" s="247">
        <v>1.5</v>
      </c>
      <c r="D126" s="239"/>
      <c r="E126" s="240">
        <f>D126*C126</f>
        <v>0</v>
      </c>
      <c r="F126" s="240">
        <f>E126*9%</f>
        <v>0</v>
      </c>
      <c r="G126" s="241"/>
      <c r="H126" s="235"/>
      <c r="I126" s="239"/>
      <c r="J126" s="304"/>
      <c r="K126" s="308"/>
    </row>
    <row r="127" spans="1:11" ht="16.5">
      <c r="A127" s="235" t="s">
        <v>414</v>
      </c>
      <c r="B127" s="266"/>
      <c r="C127" s="242"/>
      <c r="D127" s="240">
        <f>SUM(D125:D126)</f>
        <v>0</v>
      </c>
      <c r="E127" s="240">
        <f>SUM(E125:E126)</f>
        <v>0</v>
      </c>
      <c r="F127" s="240">
        <f>SUM(F125:F126)</f>
        <v>0</v>
      </c>
      <c r="G127" s="235"/>
      <c r="H127" s="235"/>
      <c r="I127" s="240">
        <f>SUM(I125:I126)</f>
        <v>0</v>
      </c>
      <c r="J127" s="304"/>
      <c r="K127" s="308"/>
    </row>
    <row r="128" spans="1:11" ht="16.5">
      <c r="A128" s="235" t="s">
        <v>415</v>
      </c>
      <c r="B128" s="267" t="s">
        <v>416</v>
      </c>
      <c r="C128" s="247">
        <v>2.5</v>
      </c>
      <c r="D128" s="239"/>
      <c r="E128" s="240">
        <f>D128*C128</f>
        <v>0</v>
      </c>
      <c r="F128" s="240">
        <f>E128*9%</f>
        <v>0</v>
      </c>
      <c r="G128" s="235"/>
      <c r="H128" s="235"/>
      <c r="I128" s="239"/>
      <c r="J128" s="304"/>
      <c r="K128" s="308"/>
    </row>
    <row r="129" spans="1:11" ht="16.5">
      <c r="A129" s="235" t="s">
        <v>417</v>
      </c>
      <c r="B129" s="267" t="s">
        <v>418</v>
      </c>
      <c r="C129" s="247">
        <v>3</v>
      </c>
      <c r="D129" s="239"/>
      <c r="E129" s="240">
        <f t="shared" ref="E129:E130" si="32">D129*C129</f>
        <v>0</v>
      </c>
      <c r="F129" s="240">
        <f>E129*9%</f>
        <v>0</v>
      </c>
      <c r="G129" s="235"/>
      <c r="H129" s="235"/>
      <c r="I129" s="239"/>
      <c r="J129" s="304"/>
      <c r="K129" s="308"/>
    </row>
    <row r="130" spans="1:11" ht="16.5">
      <c r="A130" s="235" t="s">
        <v>419</v>
      </c>
      <c r="B130" s="267" t="s">
        <v>420</v>
      </c>
      <c r="C130" s="247">
        <v>4</v>
      </c>
      <c r="D130" s="239"/>
      <c r="E130" s="240">
        <f t="shared" si="32"/>
        <v>0</v>
      </c>
      <c r="F130" s="240">
        <f>E130*9%</f>
        <v>0</v>
      </c>
      <c r="G130" s="241"/>
      <c r="H130" s="235"/>
      <c r="I130" s="239"/>
      <c r="J130" s="304"/>
      <c r="K130" s="308"/>
    </row>
    <row r="131" spans="1:11" ht="16.5">
      <c r="A131" s="235" t="s">
        <v>421</v>
      </c>
      <c r="B131" s="267" t="s">
        <v>422</v>
      </c>
      <c r="C131" s="247">
        <v>1</v>
      </c>
      <c r="D131" s="239"/>
      <c r="E131" s="240">
        <f>D131*C131</f>
        <v>0</v>
      </c>
      <c r="F131" s="240">
        <f>E131*9%</f>
        <v>0</v>
      </c>
      <c r="G131" s="241"/>
      <c r="H131" s="235"/>
      <c r="I131" s="239"/>
      <c r="J131" s="304"/>
      <c r="K131" s="308"/>
    </row>
    <row r="132" spans="1:11" ht="16.5">
      <c r="A132" s="235" t="s">
        <v>423</v>
      </c>
      <c r="B132" s="267" t="s">
        <v>424</v>
      </c>
      <c r="C132" s="247">
        <v>0.2</v>
      </c>
      <c r="D132" s="239"/>
      <c r="E132" s="240">
        <f>D132*C132</f>
        <v>0</v>
      </c>
      <c r="F132" s="240">
        <f>E132*9%</f>
        <v>0</v>
      </c>
      <c r="G132" s="241"/>
      <c r="H132" s="235"/>
      <c r="I132" s="239"/>
      <c r="J132" s="304"/>
      <c r="K132" s="308"/>
    </row>
    <row r="133" spans="1:11" ht="16.5">
      <c r="A133" s="235"/>
      <c r="B133" s="241"/>
      <c r="C133" s="252"/>
      <c r="D133" s="252"/>
      <c r="E133" s="252"/>
      <c r="F133" s="252"/>
      <c r="G133" s="252"/>
      <c r="H133" s="252"/>
      <c r="I133" s="252"/>
      <c r="J133" s="304"/>
      <c r="K133" s="308"/>
    </row>
    <row r="134" spans="1:11" ht="16.5">
      <c r="A134" s="235" t="s">
        <v>425</v>
      </c>
      <c r="B134" s="241" t="s">
        <v>426</v>
      </c>
      <c r="C134" s="252"/>
      <c r="D134" s="240">
        <f>SUM(D6,D15,D25,D34,D36,D46,D67,D106,D117,D124,D127,D128:D132)</f>
        <v>0</v>
      </c>
      <c r="E134" s="240">
        <f>SUM(E6,E15,E25,E34,E36,E46,E67,E106,E117,E124,E127,E128:E132)</f>
        <v>0</v>
      </c>
      <c r="F134" s="240">
        <f>SUM(F6,F15,F25,F34,F36,F46,F67,F106,F117,F124,F127,F128:F132)</f>
        <v>0</v>
      </c>
      <c r="G134" s="268"/>
      <c r="H134" s="268"/>
      <c r="I134" s="240">
        <f>SUM(I6,I15,I25,I34,I36,I46,I67,I106,I117,I124,I127,I128:I132)</f>
        <v>0</v>
      </c>
      <c r="J134" s="304"/>
      <c r="K134" s="143" t="str">
        <f>IF(I134=E161,"OK","Please check C. 14.0")</f>
        <v>OK</v>
      </c>
    </row>
    <row r="135" spans="1:11" ht="16.5">
      <c r="A135" s="235"/>
      <c r="B135" s="123"/>
      <c r="C135" s="123"/>
      <c r="D135" s="123"/>
      <c r="E135" s="123"/>
      <c r="F135" s="123"/>
      <c r="G135" s="304"/>
      <c r="H135" s="304"/>
      <c r="I135" s="304"/>
      <c r="J135" s="304"/>
      <c r="K135" s="308"/>
    </row>
    <row r="136" spans="1:11" ht="16.5">
      <c r="A136" s="235"/>
      <c r="B136" s="123"/>
      <c r="C136" s="123"/>
      <c r="D136" s="123"/>
      <c r="E136" s="123"/>
      <c r="F136" s="123"/>
      <c r="G136" s="304"/>
      <c r="H136" s="304"/>
      <c r="I136" s="304"/>
      <c r="J136" s="304"/>
      <c r="K136" s="308"/>
    </row>
    <row r="137" spans="1:11" ht="16.5">
      <c r="A137" s="235"/>
      <c r="B137" s="123"/>
      <c r="C137" s="304"/>
      <c r="D137" s="309"/>
      <c r="E137" s="304"/>
      <c r="F137" s="304"/>
      <c r="G137" s="304"/>
      <c r="H137" s="304"/>
      <c r="I137" s="304"/>
      <c r="J137" s="304"/>
      <c r="K137" s="308"/>
    </row>
    <row r="138" spans="1:11" ht="20.25">
      <c r="A138" s="235" t="s">
        <v>427</v>
      </c>
      <c r="B138" s="423" t="s">
        <v>428</v>
      </c>
      <c r="C138" s="424"/>
      <c r="D138" s="424"/>
      <c r="E138" s="424"/>
      <c r="F138" s="424"/>
      <c r="G138" s="424"/>
      <c r="H138" s="425"/>
      <c r="I138" s="304"/>
      <c r="J138" s="304"/>
      <c r="K138" s="308"/>
    </row>
    <row r="139" spans="1:11" ht="101.25">
      <c r="A139" s="235"/>
      <c r="B139" s="123"/>
      <c r="C139" s="148" t="s">
        <v>237</v>
      </c>
      <c r="D139" s="148" t="s">
        <v>429</v>
      </c>
      <c r="E139" s="148" t="s">
        <v>430</v>
      </c>
      <c r="F139" s="148" t="s">
        <v>431</v>
      </c>
      <c r="G139" s="148" t="s">
        <v>432</v>
      </c>
      <c r="H139" s="148" t="s">
        <v>433</v>
      </c>
      <c r="I139" s="304"/>
      <c r="J139" s="304"/>
      <c r="K139" s="308"/>
    </row>
    <row r="140" spans="1:11" ht="16.5">
      <c r="A140" s="235"/>
      <c r="B140" s="123"/>
      <c r="C140" s="311"/>
      <c r="D140" s="311"/>
      <c r="E140" s="311"/>
      <c r="F140" s="311"/>
      <c r="G140" s="311"/>
      <c r="H140" s="311"/>
      <c r="I140" s="304"/>
      <c r="J140" s="304"/>
      <c r="K140" s="308"/>
    </row>
    <row r="141" spans="1:11" ht="16.5">
      <c r="A141" s="235" t="s">
        <v>434</v>
      </c>
      <c r="B141" s="304" t="s">
        <v>435</v>
      </c>
      <c r="C141" s="110"/>
      <c r="D141" s="314">
        <v>1</v>
      </c>
      <c r="E141" s="132">
        <f>C141*D141</f>
        <v>0</v>
      </c>
      <c r="F141" s="150"/>
      <c r="G141" s="132">
        <f>F141*E141</f>
        <v>0</v>
      </c>
      <c r="H141" s="132">
        <f>G141*9%</f>
        <v>0</v>
      </c>
      <c r="I141" s="125"/>
      <c r="J141" s="304"/>
      <c r="K141" s="308"/>
    </row>
    <row r="142" spans="1:11" ht="16.5">
      <c r="A142" s="235" t="s">
        <v>436</v>
      </c>
      <c r="B142" s="304" t="s">
        <v>437</v>
      </c>
      <c r="C142" s="110"/>
      <c r="D142" s="314">
        <v>1</v>
      </c>
      <c r="E142" s="132">
        <f t="shared" ref="E142:E153" si="33">C142*D142</f>
        <v>0</v>
      </c>
      <c r="F142" s="150"/>
      <c r="G142" s="132">
        <f t="shared" ref="G142:G152" si="34">F142*E142</f>
        <v>0</v>
      </c>
      <c r="H142" s="132">
        <f t="shared" ref="H142:H153" si="35">G142*9%</f>
        <v>0</v>
      </c>
      <c r="I142" s="125"/>
      <c r="J142" s="304"/>
      <c r="K142" s="308"/>
    </row>
    <row r="143" spans="1:11" ht="16.5">
      <c r="A143" s="235" t="s">
        <v>438</v>
      </c>
      <c r="B143" s="304" t="s">
        <v>439</v>
      </c>
      <c r="C143" s="110"/>
      <c r="D143" s="314">
        <v>1</v>
      </c>
      <c r="E143" s="132">
        <f t="shared" si="33"/>
        <v>0</v>
      </c>
      <c r="F143" s="150"/>
      <c r="G143" s="132">
        <f t="shared" si="34"/>
        <v>0</v>
      </c>
      <c r="H143" s="132">
        <f t="shared" si="35"/>
        <v>0</v>
      </c>
      <c r="I143" s="125"/>
      <c r="J143" s="304"/>
      <c r="K143" s="308"/>
    </row>
    <row r="144" spans="1:11" ht="16.5">
      <c r="A144" s="235" t="s">
        <v>440</v>
      </c>
      <c r="B144" s="304" t="s">
        <v>441</v>
      </c>
      <c r="C144" s="110"/>
      <c r="D144" s="314">
        <v>1</v>
      </c>
      <c r="E144" s="132">
        <f t="shared" si="33"/>
        <v>0</v>
      </c>
      <c r="F144" s="150"/>
      <c r="G144" s="132">
        <f t="shared" si="34"/>
        <v>0</v>
      </c>
      <c r="H144" s="132">
        <f t="shared" si="35"/>
        <v>0</v>
      </c>
      <c r="I144" s="125"/>
      <c r="J144" s="304"/>
      <c r="K144" s="308"/>
    </row>
    <row r="145" spans="1:11" ht="16.5">
      <c r="A145" s="235" t="s">
        <v>442</v>
      </c>
      <c r="B145" s="304" t="s">
        <v>443</v>
      </c>
      <c r="C145" s="110"/>
      <c r="D145" s="314">
        <v>0.5</v>
      </c>
      <c r="E145" s="132">
        <f t="shared" si="33"/>
        <v>0</v>
      </c>
      <c r="F145" s="150"/>
      <c r="G145" s="132">
        <f t="shared" si="34"/>
        <v>0</v>
      </c>
      <c r="H145" s="132">
        <f t="shared" si="35"/>
        <v>0</v>
      </c>
      <c r="I145" s="125"/>
      <c r="J145" s="304"/>
      <c r="K145" s="308"/>
    </row>
    <row r="146" spans="1:11" ht="16.5">
      <c r="A146" s="235" t="s">
        <v>444</v>
      </c>
      <c r="B146" s="304" t="s">
        <v>445</v>
      </c>
      <c r="C146" s="110"/>
      <c r="D146" s="314">
        <v>0.5</v>
      </c>
      <c r="E146" s="132">
        <f t="shared" si="33"/>
        <v>0</v>
      </c>
      <c r="F146" s="150"/>
      <c r="G146" s="132">
        <f t="shared" si="34"/>
        <v>0</v>
      </c>
      <c r="H146" s="132">
        <f t="shared" si="35"/>
        <v>0</v>
      </c>
      <c r="I146" s="125"/>
      <c r="J146" s="304"/>
      <c r="K146" s="308"/>
    </row>
    <row r="147" spans="1:11" ht="16.5">
      <c r="A147" s="235" t="s">
        <v>446</v>
      </c>
      <c r="B147" s="304" t="s">
        <v>447</v>
      </c>
      <c r="C147" s="110"/>
      <c r="D147" s="314">
        <v>0.5</v>
      </c>
      <c r="E147" s="132">
        <f t="shared" si="33"/>
        <v>0</v>
      </c>
      <c r="F147" s="150"/>
      <c r="G147" s="132">
        <f t="shared" si="34"/>
        <v>0</v>
      </c>
      <c r="H147" s="132">
        <f t="shared" si="35"/>
        <v>0</v>
      </c>
      <c r="I147" s="125"/>
      <c r="J147" s="304"/>
      <c r="K147" s="308"/>
    </row>
    <row r="148" spans="1:11" ht="16.5">
      <c r="A148" s="235" t="s">
        <v>448</v>
      </c>
      <c r="B148" s="304" t="s">
        <v>449</v>
      </c>
      <c r="C148" s="110"/>
      <c r="D148" s="314">
        <v>0.2</v>
      </c>
      <c r="E148" s="132">
        <f t="shared" si="33"/>
        <v>0</v>
      </c>
      <c r="F148" s="150"/>
      <c r="G148" s="132">
        <f t="shared" si="34"/>
        <v>0</v>
      </c>
      <c r="H148" s="132">
        <f t="shared" si="35"/>
        <v>0</v>
      </c>
      <c r="I148" s="125"/>
      <c r="J148" s="304"/>
      <c r="K148" s="308"/>
    </row>
    <row r="149" spans="1:11" ht="16.5">
      <c r="A149" s="235" t="s">
        <v>450</v>
      </c>
      <c r="B149" s="304" t="s">
        <v>451</v>
      </c>
      <c r="C149" s="110"/>
      <c r="D149" s="314">
        <v>1</v>
      </c>
      <c r="E149" s="132">
        <f t="shared" si="33"/>
        <v>0</v>
      </c>
      <c r="F149" s="150"/>
      <c r="G149" s="132">
        <f t="shared" si="34"/>
        <v>0</v>
      </c>
      <c r="H149" s="132">
        <f t="shared" si="35"/>
        <v>0</v>
      </c>
      <c r="I149" s="125"/>
      <c r="J149" s="304"/>
      <c r="K149" s="308"/>
    </row>
    <row r="150" spans="1:11" ht="16.5">
      <c r="A150" s="235" t="s">
        <v>452</v>
      </c>
      <c r="B150" s="304" t="s">
        <v>453</v>
      </c>
      <c r="C150" s="110"/>
      <c r="D150" s="314">
        <v>0.2</v>
      </c>
      <c r="E150" s="132">
        <f>C150*D150</f>
        <v>0</v>
      </c>
      <c r="F150" s="150"/>
      <c r="G150" s="132">
        <f>F150*E150</f>
        <v>0</v>
      </c>
      <c r="H150" s="132">
        <f t="shared" si="35"/>
        <v>0</v>
      </c>
      <c r="I150" s="125"/>
      <c r="J150" s="304"/>
      <c r="K150" s="308"/>
    </row>
    <row r="151" spans="1:11" ht="16.5">
      <c r="A151" s="235" t="s">
        <v>454</v>
      </c>
      <c r="B151" s="304" t="s">
        <v>455</v>
      </c>
      <c r="C151" s="110"/>
      <c r="D151" s="314">
        <v>0.5</v>
      </c>
      <c r="E151" s="132">
        <f t="shared" si="33"/>
        <v>0</v>
      </c>
      <c r="F151" s="150"/>
      <c r="G151" s="132">
        <f t="shared" si="34"/>
        <v>0</v>
      </c>
      <c r="H151" s="132">
        <f t="shared" si="35"/>
        <v>0</v>
      </c>
      <c r="I151" s="125"/>
      <c r="J151" s="304"/>
      <c r="K151" s="308"/>
    </row>
    <row r="152" spans="1:11" ht="16.5">
      <c r="A152" s="235" t="s">
        <v>456</v>
      </c>
      <c r="B152" s="304" t="s">
        <v>457</v>
      </c>
      <c r="C152" s="110"/>
      <c r="D152" s="314">
        <v>0.2</v>
      </c>
      <c r="E152" s="132">
        <f t="shared" si="33"/>
        <v>0</v>
      </c>
      <c r="F152" s="150"/>
      <c r="G152" s="132">
        <f t="shared" si="34"/>
        <v>0</v>
      </c>
      <c r="H152" s="132">
        <f t="shared" si="35"/>
        <v>0</v>
      </c>
      <c r="I152" s="125"/>
      <c r="J152" s="304"/>
      <c r="K152" s="308"/>
    </row>
    <row r="153" spans="1:11" ht="33">
      <c r="A153" s="235" t="s">
        <v>458</v>
      </c>
      <c r="B153" s="324" t="s">
        <v>459</v>
      </c>
      <c r="C153" s="110"/>
      <c r="D153" s="314">
        <v>0</v>
      </c>
      <c r="E153" s="132">
        <f t="shared" si="33"/>
        <v>0</v>
      </c>
      <c r="F153" s="150"/>
      <c r="G153" s="132">
        <v>0</v>
      </c>
      <c r="H153" s="132">
        <f t="shared" si="35"/>
        <v>0</v>
      </c>
      <c r="I153" s="125"/>
      <c r="J153" s="304"/>
      <c r="K153" s="308"/>
    </row>
    <row r="154" spans="1:11" ht="16.5">
      <c r="A154" s="235"/>
      <c r="B154" s="304"/>
      <c r="C154" s="304"/>
      <c r="D154" s="309"/>
      <c r="E154" s="304"/>
      <c r="F154" s="304"/>
      <c r="G154" s="304"/>
      <c r="H154" s="304"/>
      <c r="I154" s="304"/>
      <c r="J154" s="304"/>
      <c r="K154" s="308"/>
    </row>
    <row r="155" spans="1:11" ht="16.5">
      <c r="A155" s="235"/>
      <c r="B155" s="124" t="s">
        <v>460</v>
      </c>
      <c r="C155" s="304"/>
      <c r="D155" s="309"/>
      <c r="E155" s="304"/>
      <c r="F155" s="304"/>
      <c r="G155" s="304"/>
      <c r="H155" s="304"/>
      <c r="I155" s="304"/>
      <c r="J155" s="304"/>
      <c r="K155" s="308"/>
    </row>
    <row r="156" spans="1:11" ht="16.5">
      <c r="A156" s="235" t="s">
        <v>461</v>
      </c>
      <c r="B156" s="304" t="s">
        <v>462</v>
      </c>
      <c r="C156" s="110"/>
      <c r="D156" s="325"/>
      <c r="E156" s="110"/>
      <c r="F156" s="150"/>
      <c r="G156" s="132">
        <f>F156*E156</f>
        <v>0</v>
      </c>
      <c r="H156" s="132">
        <f>G156*9%</f>
        <v>0</v>
      </c>
      <c r="I156" s="125"/>
      <c r="J156" s="304"/>
      <c r="K156" s="308"/>
    </row>
    <row r="157" spans="1:11" ht="16.5">
      <c r="A157" s="235" t="s">
        <v>463</v>
      </c>
      <c r="B157" s="304" t="s">
        <v>464</v>
      </c>
      <c r="C157" s="110"/>
      <c r="D157" s="325"/>
      <c r="E157" s="110"/>
      <c r="F157" s="150"/>
      <c r="G157" s="132">
        <f>F157*E157</f>
        <v>0</v>
      </c>
      <c r="H157" s="132">
        <f>G157*9%</f>
        <v>0</v>
      </c>
      <c r="I157" s="125"/>
      <c r="J157" s="304"/>
      <c r="K157" s="308"/>
    </row>
    <row r="158" spans="1:11" ht="16.5">
      <c r="A158" s="235" t="s">
        <v>465</v>
      </c>
      <c r="B158" s="304" t="s">
        <v>466</v>
      </c>
      <c r="C158" s="110"/>
      <c r="D158" s="325"/>
      <c r="E158" s="110"/>
      <c r="F158" s="150"/>
      <c r="G158" s="110"/>
      <c r="H158" s="110"/>
      <c r="I158" s="304"/>
      <c r="J158" s="304"/>
      <c r="K158" s="308"/>
    </row>
    <row r="159" spans="1:11" ht="16.5">
      <c r="A159" s="235" t="s">
        <v>467</v>
      </c>
      <c r="B159" s="304" t="s">
        <v>468</v>
      </c>
      <c r="C159" s="110"/>
      <c r="D159" s="325"/>
      <c r="E159" s="110"/>
      <c r="F159" s="150"/>
      <c r="G159" s="110"/>
      <c r="H159" s="110"/>
      <c r="I159" s="304"/>
      <c r="J159" s="304"/>
      <c r="K159" s="308"/>
    </row>
    <row r="160" spans="1:11" ht="16.5">
      <c r="A160" s="235"/>
      <c r="B160" s="304"/>
      <c r="C160" s="304"/>
      <c r="D160" s="309"/>
      <c r="E160" s="304"/>
      <c r="F160" s="304"/>
      <c r="G160" s="304"/>
      <c r="H160" s="304"/>
      <c r="I160" s="304"/>
      <c r="J160" s="304"/>
      <c r="K160" s="308"/>
    </row>
    <row r="161" spans="1:11" ht="16.5">
      <c r="A161" s="235" t="s">
        <v>469</v>
      </c>
      <c r="B161" s="123" t="s">
        <v>470</v>
      </c>
      <c r="C161" s="132">
        <f>SUM(C156:C159,C141:C153)</f>
        <v>0</v>
      </c>
      <c r="D161" s="309"/>
      <c r="E161" s="132">
        <f>SUM(E156:E159,E141:E153)</f>
        <v>0</v>
      </c>
      <c r="F161" s="304"/>
      <c r="G161" s="132">
        <f>SUM(G156:G159,G141:G153)</f>
        <v>0</v>
      </c>
      <c r="H161" s="132">
        <f>SUM(H156:H159,H141:H153)</f>
        <v>0</v>
      </c>
      <c r="I161" s="304"/>
      <c r="J161" s="304"/>
      <c r="K161" s="143" t="str">
        <f>IF(E161=I134, "OK", "Please check C. 12.0")</f>
        <v>OK</v>
      </c>
    </row>
    <row r="162" spans="1:11" ht="16.5">
      <c r="A162" s="235"/>
      <c r="B162" s="304"/>
      <c r="C162" s="304"/>
      <c r="D162" s="304"/>
      <c r="E162" s="304"/>
      <c r="F162" s="304"/>
      <c r="G162" s="304"/>
      <c r="H162" s="304"/>
      <c r="I162" s="304"/>
      <c r="J162" s="304"/>
      <c r="K162" s="308"/>
    </row>
    <row r="163" spans="1:11">
      <c r="D163" s="3"/>
    </row>
    <row r="164" spans="1:11">
      <c r="D164" s="3"/>
    </row>
    <row r="165" spans="1:11">
      <c r="D165" s="3"/>
    </row>
    <row r="166" spans="1:11">
      <c r="D166" s="3"/>
    </row>
    <row r="167" spans="1:11">
      <c r="D167" s="3"/>
    </row>
    <row r="168" spans="1:11">
      <c r="D168" s="3"/>
    </row>
    <row r="169" spans="1:11">
      <c r="D169" s="3"/>
    </row>
    <row r="170" spans="1:11">
      <c r="D170" s="3"/>
    </row>
    <row r="171" spans="1:11">
      <c r="D171" s="3"/>
    </row>
    <row r="172" spans="1:11">
      <c r="D172" s="3"/>
    </row>
    <row r="173" spans="1:11">
      <c r="D173" s="3"/>
    </row>
    <row r="174" spans="1:11">
      <c r="D174" s="3"/>
    </row>
    <row r="175" spans="1:11">
      <c r="D175" s="3"/>
    </row>
    <row r="176" spans="1:11">
      <c r="D176" s="3"/>
    </row>
    <row r="177" spans="4:4">
      <c r="D177" s="3"/>
    </row>
    <row r="178" spans="4:4">
      <c r="D178" s="3"/>
    </row>
    <row r="179" spans="4:4">
      <c r="D179" s="3"/>
    </row>
    <row r="180" spans="4:4">
      <c r="D180" s="3"/>
    </row>
    <row r="181" spans="4:4">
      <c r="D181" s="3"/>
    </row>
    <row r="182" spans="4:4">
      <c r="D182" s="3"/>
    </row>
    <row r="183" spans="4:4">
      <c r="D183" s="3"/>
    </row>
    <row r="184" spans="4:4">
      <c r="D184" s="3"/>
    </row>
    <row r="185" spans="4:4">
      <c r="D185" s="3"/>
    </row>
    <row r="186" spans="4:4">
      <c r="D186" s="3"/>
    </row>
    <row r="187" spans="4:4">
      <c r="D187" s="3"/>
    </row>
    <row r="188" spans="4:4">
      <c r="D188" s="3"/>
    </row>
    <row r="189" spans="4:4">
      <c r="D189" s="3"/>
    </row>
    <row r="190" spans="4:4">
      <c r="D190" s="3"/>
    </row>
    <row r="191" spans="4:4">
      <c r="D191" s="3"/>
    </row>
    <row r="192" spans="4:4">
      <c r="D192" s="3"/>
    </row>
    <row r="193" spans="4:4">
      <c r="D193" s="3"/>
    </row>
    <row r="194" spans="4:4">
      <c r="D194" s="3"/>
    </row>
    <row r="195" spans="4:4">
      <c r="D195" s="3"/>
    </row>
    <row r="196" spans="4:4">
      <c r="D196" s="3"/>
    </row>
    <row r="197" spans="4:4">
      <c r="D197" s="3"/>
    </row>
    <row r="198" spans="4:4">
      <c r="D198" s="3"/>
    </row>
    <row r="199" spans="4:4">
      <c r="D199" s="3"/>
    </row>
    <row r="200" spans="4:4">
      <c r="D200" s="3"/>
    </row>
    <row r="201" spans="4:4">
      <c r="D201" s="3"/>
    </row>
    <row r="202" spans="4:4">
      <c r="D202" s="3"/>
    </row>
    <row r="203" spans="4:4">
      <c r="D203" s="3"/>
    </row>
    <row r="204" spans="4:4">
      <c r="D204" s="3"/>
    </row>
    <row r="205" spans="4:4">
      <c r="D205" s="3"/>
    </row>
    <row r="206" spans="4:4">
      <c r="D206" s="3"/>
    </row>
    <row r="207" spans="4:4">
      <c r="D207" s="3"/>
    </row>
    <row r="208" spans="4:4">
      <c r="D208" s="3"/>
    </row>
    <row r="209" spans="4:4">
      <c r="D209" s="3"/>
    </row>
    <row r="210" spans="4:4">
      <c r="D210" s="3"/>
    </row>
    <row r="211" spans="4:4">
      <c r="D211" s="3"/>
    </row>
    <row r="212" spans="4:4">
      <c r="D212" s="3"/>
    </row>
    <row r="213" spans="4:4">
      <c r="D213" s="3"/>
    </row>
    <row r="214" spans="4:4">
      <c r="D214" s="3"/>
    </row>
    <row r="215" spans="4:4">
      <c r="D215" s="3"/>
    </row>
    <row r="216" spans="4:4">
      <c r="D216" s="3"/>
    </row>
    <row r="217" spans="4:4">
      <c r="D217" s="3"/>
    </row>
    <row r="218" spans="4:4">
      <c r="D218" s="3"/>
    </row>
    <row r="219" spans="4:4">
      <c r="D219" s="3"/>
    </row>
    <row r="220" spans="4:4">
      <c r="D220" s="3"/>
    </row>
    <row r="221" spans="4:4">
      <c r="D221" s="3"/>
    </row>
    <row r="222" spans="4:4">
      <c r="D222" s="3"/>
    </row>
    <row r="223" spans="4:4">
      <c r="D223" s="3"/>
    </row>
    <row r="224" spans="4:4">
      <c r="D224" s="3"/>
    </row>
    <row r="225" spans="4:4">
      <c r="D225" s="3"/>
    </row>
    <row r="226" spans="4:4">
      <c r="D226" s="3"/>
    </row>
    <row r="227" spans="4:4">
      <c r="D227" s="3"/>
    </row>
    <row r="228" spans="4:4">
      <c r="D228" s="3"/>
    </row>
    <row r="229" spans="4:4">
      <c r="D229" s="3"/>
    </row>
    <row r="230" spans="4:4">
      <c r="D230" s="3"/>
    </row>
    <row r="231" spans="4:4">
      <c r="D231" s="3"/>
    </row>
    <row r="232" spans="4:4">
      <c r="D232" s="3"/>
    </row>
    <row r="233" spans="4:4">
      <c r="D233" s="3"/>
    </row>
    <row r="234" spans="4:4">
      <c r="D234" s="3"/>
    </row>
    <row r="235" spans="4:4">
      <c r="D235" s="3"/>
    </row>
    <row r="236" spans="4:4">
      <c r="D236" s="3"/>
    </row>
    <row r="237" spans="4:4">
      <c r="D237" s="3"/>
    </row>
    <row r="238" spans="4:4">
      <c r="D238" s="3"/>
    </row>
    <row r="239" spans="4:4">
      <c r="D239" s="3"/>
    </row>
    <row r="240" spans="4:4">
      <c r="D240" s="3"/>
    </row>
    <row r="241" spans="4:4">
      <c r="D241" s="3"/>
    </row>
    <row r="242" spans="4:4">
      <c r="D242" s="3"/>
    </row>
    <row r="243" spans="4:4">
      <c r="D243" s="3"/>
    </row>
    <row r="244" spans="4:4">
      <c r="D244" s="3"/>
    </row>
    <row r="245" spans="4:4">
      <c r="D245" s="3"/>
    </row>
    <row r="246" spans="4:4">
      <c r="D246" s="3"/>
    </row>
    <row r="247" spans="4:4">
      <c r="D247" s="3"/>
    </row>
    <row r="248" spans="4:4">
      <c r="D248" s="3"/>
    </row>
    <row r="249" spans="4:4">
      <c r="D249" s="3"/>
    </row>
    <row r="250" spans="4:4">
      <c r="D250" s="3"/>
    </row>
    <row r="251" spans="4:4">
      <c r="D251" s="3"/>
    </row>
    <row r="252" spans="4:4">
      <c r="D252" s="3"/>
    </row>
    <row r="253" spans="4:4">
      <c r="D253" s="3"/>
    </row>
    <row r="254" spans="4:4">
      <c r="D254" s="3"/>
    </row>
    <row r="255" spans="4:4">
      <c r="D255" s="3"/>
    </row>
    <row r="256" spans="4:4">
      <c r="D256" s="3"/>
    </row>
    <row r="257" spans="4:4">
      <c r="D257" s="3"/>
    </row>
    <row r="258" spans="4:4">
      <c r="D258" s="3"/>
    </row>
    <row r="259" spans="4:4">
      <c r="D259" s="3"/>
    </row>
    <row r="260" spans="4:4">
      <c r="D260" s="3"/>
    </row>
    <row r="261" spans="4:4">
      <c r="D261" s="3"/>
    </row>
    <row r="262" spans="4:4">
      <c r="D262" s="3"/>
    </row>
    <row r="263" spans="4:4">
      <c r="D263" s="3"/>
    </row>
    <row r="264" spans="4:4">
      <c r="D264" s="3"/>
    </row>
    <row r="265" spans="4:4">
      <c r="D265" s="3"/>
    </row>
    <row r="266" spans="4:4">
      <c r="D266" s="3"/>
    </row>
    <row r="267" spans="4:4">
      <c r="D267" s="3"/>
    </row>
    <row r="268" spans="4:4">
      <c r="D268" s="3"/>
    </row>
    <row r="269" spans="4:4">
      <c r="D269" s="3"/>
    </row>
    <row r="270" spans="4:4">
      <c r="D270" s="3"/>
    </row>
    <row r="271" spans="4:4">
      <c r="D271" s="3"/>
    </row>
    <row r="272" spans="4:4">
      <c r="D272" s="3"/>
    </row>
    <row r="273" spans="4:4">
      <c r="D273" s="3"/>
    </row>
    <row r="274" spans="4:4">
      <c r="D274" s="3"/>
    </row>
    <row r="275" spans="4:4">
      <c r="D275" s="3"/>
    </row>
    <row r="276" spans="4:4">
      <c r="D276" s="3"/>
    </row>
    <row r="277" spans="4:4">
      <c r="D277" s="3"/>
    </row>
    <row r="278" spans="4:4">
      <c r="D278" s="3"/>
    </row>
    <row r="279" spans="4:4">
      <c r="D279" s="3"/>
    </row>
    <row r="280" spans="4:4">
      <c r="D280" s="3"/>
    </row>
    <row r="281" spans="4:4">
      <c r="D281" s="3"/>
    </row>
    <row r="282" spans="4:4">
      <c r="D282" s="3"/>
    </row>
    <row r="283" spans="4:4">
      <c r="D283" s="3"/>
    </row>
    <row r="284" spans="4:4">
      <c r="D284" s="3"/>
    </row>
    <row r="285" spans="4:4">
      <c r="D285" s="3"/>
    </row>
    <row r="286" spans="4:4">
      <c r="D286" s="3"/>
    </row>
    <row r="287" spans="4:4">
      <c r="D287" s="3"/>
    </row>
    <row r="288" spans="4:4">
      <c r="D288" s="3"/>
    </row>
    <row r="289" spans="4:4">
      <c r="D289" s="3"/>
    </row>
    <row r="290" spans="4:4">
      <c r="D290" s="3"/>
    </row>
    <row r="291" spans="4:4">
      <c r="D291" s="3"/>
    </row>
    <row r="292" spans="4:4">
      <c r="D292" s="3"/>
    </row>
    <row r="293" spans="4:4">
      <c r="D293" s="3"/>
    </row>
    <row r="294" spans="4:4">
      <c r="D294" s="3"/>
    </row>
    <row r="295" spans="4:4">
      <c r="D295" s="3"/>
    </row>
    <row r="296" spans="4:4">
      <c r="D296" s="3"/>
    </row>
    <row r="297" spans="4:4">
      <c r="D297" s="3"/>
    </row>
    <row r="298" spans="4:4">
      <c r="D298" s="3"/>
    </row>
    <row r="299" spans="4:4">
      <c r="D299" s="3"/>
    </row>
    <row r="300" spans="4:4">
      <c r="D300" s="3"/>
    </row>
    <row r="301" spans="4:4">
      <c r="D301" s="3"/>
    </row>
    <row r="302" spans="4:4">
      <c r="D302" s="3"/>
    </row>
    <row r="303" spans="4:4">
      <c r="D303" s="3"/>
    </row>
    <row r="304" spans="4:4">
      <c r="D304" s="3"/>
    </row>
    <row r="305" spans="4:4">
      <c r="D305" s="3"/>
    </row>
    <row r="306" spans="4:4">
      <c r="D306" s="3"/>
    </row>
    <row r="307" spans="4:4">
      <c r="D307" s="3"/>
    </row>
    <row r="308" spans="4:4">
      <c r="D308" s="3"/>
    </row>
    <row r="309" spans="4:4">
      <c r="D309" s="3"/>
    </row>
    <row r="310" spans="4:4">
      <c r="D310" s="3"/>
    </row>
    <row r="311" spans="4:4">
      <c r="D311" s="3"/>
    </row>
    <row r="312" spans="4:4">
      <c r="D312" s="3"/>
    </row>
    <row r="313" spans="4:4">
      <c r="D313" s="3"/>
    </row>
    <row r="314" spans="4:4">
      <c r="D314" s="3"/>
    </row>
    <row r="315" spans="4:4">
      <c r="D315" s="3"/>
    </row>
    <row r="316" spans="4:4">
      <c r="D316" s="3"/>
    </row>
    <row r="317" spans="4:4">
      <c r="D317" s="3"/>
    </row>
    <row r="318" spans="4:4">
      <c r="D318" s="3"/>
    </row>
    <row r="319" spans="4:4">
      <c r="D319" s="3"/>
    </row>
    <row r="320" spans="4:4">
      <c r="D320" s="3"/>
    </row>
    <row r="321" spans="4:4">
      <c r="D321" s="3"/>
    </row>
    <row r="322" spans="4:4">
      <c r="D322" s="3"/>
    </row>
    <row r="323" spans="4:4">
      <c r="D323" s="3"/>
    </row>
    <row r="324" spans="4:4">
      <c r="D324" s="3"/>
    </row>
    <row r="325" spans="4:4">
      <c r="D325" s="3"/>
    </row>
    <row r="326" spans="4:4">
      <c r="D326" s="3"/>
    </row>
    <row r="327" spans="4:4">
      <c r="D327" s="3"/>
    </row>
    <row r="328" spans="4:4">
      <c r="D328" s="3"/>
    </row>
    <row r="329" spans="4:4">
      <c r="D329" s="3"/>
    </row>
    <row r="330" spans="4:4">
      <c r="D330" s="3"/>
    </row>
    <row r="331" spans="4:4">
      <c r="D331" s="3"/>
    </row>
    <row r="332" spans="4:4">
      <c r="D332" s="3"/>
    </row>
    <row r="333" spans="4:4">
      <c r="D333" s="3"/>
    </row>
    <row r="334" spans="4:4">
      <c r="D334" s="3"/>
    </row>
    <row r="335" spans="4:4">
      <c r="D335" s="3"/>
    </row>
    <row r="336" spans="4:4">
      <c r="D336" s="3"/>
    </row>
    <row r="337" spans="4:4">
      <c r="D337" s="3"/>
    </row>
    <row r="338" spans="4:4">
      <c r="D338" s="3"/>
    </row>
    <row r="339" spans="4:4">
      <c r="D339" s="3"/>
    </row>
    <row r="340" spans="4:4">
      <c r="D340" s="3"/>
    </row>
    <row r="341" spans="4:4">
      <c r="D341" s="3"/>
    </row>
    <row r="342" spans="4:4">
      <c r="D342" s="3"/>
    </row>
    <row r="343" spans="4:4">
      <c r="D343" s="3"/>
    </row>
    <row r="344" spans="4:4">
      <c r="D344" s="3"/>
    </row>
    <row r="345" spans="4:4">
      <c r="D345" s="3"/>
    </row>
    <row r="346" spans="4:4">
      <c r="D346" s="3"/>
    </row>
    <row r="347" spans="4:4">
      <c r="D347" s="3"/>
    </row>
    <row r="348" spans="4:4">
      <c r="D348" s="3"/>
    </row>
    <row r="349" spans="4:4">
      <c r="D349" s="3"/>
    </row>
    <row r="350" spans="4:4">
      <c r="D350" s="3"/>
    </row>
    <row r="351" spans="4:4">
      <c r="D351" s="3"/>
    </row>
    <row r="352" spans="4:4">
      <c r="D352" s="3"/>
    </row>
    <row r="353" spans="4:4">
      <c r="D353" s="3"/>
    </row>
    <row r="354" spans="4:4">
      <c r="D354" s="3"/>
    </row>
    <row r="355" spans="4:4">
      <c r="D355" s="3"/>
    </row>
    <row r="356" spans="4:4">
      <c r="D356" s="3"/>
    </row>
    <row r="357" spans="4:4">
      <c r="D357" s="3"/>
    </row>
    <row r="358" spans="4:4">
      <c r="D358" s="3"/>
    </row>
    <row r="359" spans="4:4">
      <c r="D359" s="3"/>
    </row>
    <row r="360" spans="4:4">
      <c r="D360" s="3"/>
    </row>
    <row r="361" spans="4:4">
      <c r="D361" s="3"/>
    </row>
    <row r="362" spans="4:4">
      <c r="D362" s="3"/>
    </row>
    <row r="363" spans="4:4">
      <c r="D363" s="3"/>
    </row>
    <row r="364" spans="4:4">
      <c r="D364" s="3"/>
    </row>
    <row r="365" spans="4:4">
      <c r="D365" s="3"/>
    </row>
    <row r="366" spans="4:4">
      <c r="D366" s="3"/>
    </row>
    <row r="367" spans="4:4">
      <c r="D367" s="3"/>
    </row>
    <row r="368" spans="4:4">
      <c r="D368" s="3"/>
    </row>
    <row r="369" spans="4:4">
      <c r="D369" s="3"/>
    </row>
    <row r="370" spans="4:4">
      <c r="D370" s="3"/>
    </row>
    <row r="371" spans="4:4">
      <c r="D371" s="3"/>
    </row>
    <row r="372" spans="4:4">
      <c r="D372" s="3"/>
    </row>
    <row r="373" spans="4:4">
      <c r="D373" s="3"/>
    </row>
    <row r="374" spans="4:4">
      <c r="D374" s="3"/>
    </row>
    <row r="375" spans="4:4">
      <c r="D375" s="3"/>
    </row>
    <row r="376" spans="4:4">
      <c r="D376" s="3"/>
    </row>
    <row r="377" spans="4:4">
      <c r="D377" s="3"/>
    </row>
    <row r="378" spans="4:4">
      <c r="D378" s="3"/>
    </row>
    <row r="379" spans="4:4">
      <c r="D379" s="3"/>
    </row>
    <row r="380" spans="4:4">
      <c r="D380" s="3"/>
    </row>
    <row r="381" spans="4:4">
      <c r="D381" s="3"/>
    </row>
    <row r="382" spans="4:4">
      <c r="D382" s="3"/>
    </row>
    <row r="383" spans="4:4">
      <c r="D383" s="3"/>
    </row>
    <row r="384" spans="4:4">
      <c r="D384" s="3"/>
    </row>
    <row r="385" spans="4:4">
      <c r="D385" s="3"/>
    </row>
    <row r="386" spans="4:4">
      <c r="D386" s="3"/>
    </row>
    <row r="387" spans="4:4">
      <c r="D387" s="3"/>
    </row>
    <row r="388" spans="4:4">
      <c r="D388" s="3"/>
    </row>
    <row r="389" spans="4:4">
      <c r="D389" s="3"/>
    </row>
    <row r="390" spans="4:4">
      <c r="D390" s="3"/>
    </row>
    <row r="391" spans="4:4">
      <c r="D391" s="3"/>
    </row>
    <row r="392" spans="4:4">
      <c r="D392" s="3"/>
    </row>
    <row r="393" spans="4:4">
      <c r="D393" s="3"/>
    </row>
    <row r="394" spans="4:4">
      <c r="D394" s="3"/>
    </row>
    <row r="395" spans="4:4">
      <c r="D395" s="3"/>
    </row>
    <row r="396" spans="4:4">
      <c r="D396" s="3"/>
    </row>
    <row r="397" spans="4:4">
      <c r="D397" s="3"/>
    </row>
    <row r="398" spans="4:4">
      <c r="D398" s="3"/>
    </row>
    <row r="399" spans="4:4">
      <c r="D399" s="3"/>
    </row>
    <row r="400" spans="4:4">
      <c r="D400" s="3"/>
    </row>
    <row r="401" spans="4:4">
      <c r="D401" s="3"/>
    </row>
    <row r="402" spans="4:4">
      <c r="D402" s="3"/>
    </row>
    <row r="403" spans="4:4">
      <c r="D403" s="3"/>
    </row>
    <row r="404" spans="4:4">
      <c r="D404" s="3"/>
    </row>
    <row r="405" spans="4:4">
      <c r="D405" s="3"/>
    </row>
    <row r="406" spans="4:4">
      <c r="D406" s="3"/>
    </row>
    <row r="407" spans="4:4">
      <c r="D407" s="3"/>
    </row>
    <row r="408" spans="4:4">
      <c r="D408" s="3"/>
    </row>
    <row r="409" spans="4:4">
      <c r="D409" s="3"/>
    </row>
    <row r="410" spans="4:4">
      <c r="D410" s="3"/>
    </row>
    <row r="411" spans="4:4">
      <c r="D411" s="3"/>
    </row>
    <row r="412" spans="4:4">
      <c r="D412" s="3"/>
    </row>
    <row r="413" spans="4:4">
      <c r="D413" s="3"/>
    </row>
    <row r="414" spans="4:4">
      <c r="D414" s="3"/>
    </row>
    <row r="415" spans="4:4">
      <c r="D415" s="3"/>
    </row>
    <row r="416" spans="4:4">
      <c r="D416" s="3"/>
    </row>
    <row r="417" spans="4:4">
      <c r="D417" s="3"/>
    </row>
    <row r="418" spans="4:4">
      <c r="D418" s="3"/>
    </row>
    <row r="419" spans="4:4">
      <c r="D419" s="3"/>
    </row>
    <row r="420" spans="4:4">
      <c r="D420" s="3"/>
    </row>
    <row r="421" spans="4:4">
      <c r="D421" s="3"/>
    </row>
    <row r="422" spans="4:4">
      <c r="D422" s="3"/>
    </row>
    <row r="423" spans="4:4">
      <c r="D423" s="3"/>
    </row>
    <row r="424" spans="4:4">
      <c r="D424" s="3"/>
    </row>
    <row r="425" spans="4:4">
      <c r="D425" s="3"/>
    </row>
    <row r="426" spans="4:4">
      <c r="D426" s="3"/>
    </row>
    <row r="427" spans="4:4">
      <c r="D427" s="3"/>
    </row>
    <row r="428" spans="4:4">
      <c r="D428" s="3"/>
    </row>
    <row r="429" spans="4:4">
      <c r="D429" s="3"/>
    </row>
    <row r="430" spans="4:4">
      <c r="D430" s="3"/>
    </row>
    <row r="431" spans="4:4">
      <c r="D431" s="3"/>
    </row>
    <row r="432" spans="4:4">
      <c r="D432" s="3"/>
    </row>
    <row r="433" spans="4:4">
      <c r="D433" s="3"/>
    </row>
    <row r="434" spans="4:4">
      <c r="D434" s="3"/>
    </row>
    <row r="435" spans="4:4">
      <c r="D435" s="3"/>
    </row>
    <row r="436" spans="4:4">
      <c r="D436" s="3"/>
    </row>
    <row r="437" spans="4:4">
      <c r="D437" s="3"/>
    </row>
    <row r="438" spans="4:4">
      <c r="D438" s="3"/>
    </row>
    <row r="439" spans="4:4">
      <c r="D439" s="3"/>
    </row>
    <row r="440" spans="4:4">
      <c r="D440" s="3"/>
    </row>
    <row r="441" spans="4:4">
      <c r="D441" s="3"/>
    </row>
    <row r="442" spans="4:4">
      <c r="D442" s="3"/>
    </row>
    <row r="443" spans="4:4">
      <c r="D443" s="3"/>
    </row>
    <row r="444" spans="4:4">
      <c r="D444" s="3"/>
    </row>
    <row r="445" spans="4:4">
      <c r="D445" s="3"/>
    </row>
    <row r="446" spans="4:4">
      <c r="D446" s="3"/>
    </row>
    <row r="447" spans="4:4">
      <c r="D447" s="3"/>
    </row>
    <row r="448" spans="4:4">
      <c r="D448" s="3"/>
    </row>
    <row r="449" spans="4:4">
      <c r="D449" s="3"/>
    </row>
    <row r="450" spans="4:4">
      <c r="D450" s="3"/>
    </row>
    <row r="451" spans="4:4">
      <c r="D451" s="3"/>
    </row>
    <row r="452" spans="4:4">
      <c r="D452" s="3"/>
    </row>
    <row r="453" spans="4:4">
      <c r="D453" s="3"/>
    </row>
    <row r="454" spans="4:4">
      <c r="D454" s="3"/>
    </row>
    <row r="455" spans="4:4">
      <c r="D455" s="3"/>
    </row>
    <row r="456" spans="4:4">
      <c r="D456" s="3"/>
    </row>
    <row r="457" spans="4:4">
      <c r="D457" s="3"/>
    </row>
    <row r="458" spans="4:4">
      <c r="D458" s="3"/>
    </row>
    <row r="459" spans="4:4">
      <c r="D459" s="3"/>
    </row>
    <row r="460" spans="4:4">
      <c r="D460" s="3"/>
    </row>
    <row r="461" spans="4:4">
      <c r="D461" s="3"/>
    </row>
    <row r="462" spans="4:4">
      <c r="D462" s="3"/>
    </row>
    <row r="463" spans="4:4">
      <c r="D463" s="3"/>
    </row>
    <row r="464" spans="4:4">
      <c r="D464" s="3"/>
    </row>
    <row r="465" spans="4:4">
      <c r="D465" s="3"/>
    </row>
    <row r="466" spans="4:4">
      <c r="D466" s="3"/>
    </row>
    <row r="467" spans="4:4">
      <c r="D467" s="3"/>
    </row>
    <row r="468" spans="4:4">
      <c r="D468" s="3"/>
    </row>
    <row r="469" spans="4:4">
      <c r="D469" s="3"/>
    </row>
    <row r="470" spans="4:4">
      <c r="D470" s="3"/>
    </row>
    <row r="471" spans="4:4">
      <c r="D471" s="3"/>
    </row>
    <row r="472" spans="4:4">
      <c r="D472" s="3"/>
    </row>
    <row r="473" spans="4:4">
      <c r="D473" s="3"/>
    </row>
    <row r="474" spans="4:4">
      <c r="D474" s="3"/>
    </row>
    <row r="475" spans="4:4">
      <c r="D475" s="3"/>
    </row>
    <row r="476" spans="4:4">
      <c r="D476" s="3"/>
    </row>
    <row r="477" spans="4:4">
      <c r="D477" s="3"/>
    </row>
    <row r="478" spans="4:4">
      <c r="D478" s="3"/>
    </row>
    <row r="479" spans="4:4">
      <c r="D479" s="3"/>
    </row>
    <row r="480" spans="4:4">
      <c r="D480" s="3"/>
    </row>
    <row r="481" spans="4:4">
      <c r="D481" s="3"/>
    </row>
    <row r="482" spans="4:4">
      <c r="D482" s="3"/>
    </row>
    <row r="483" spans="4:4">
      <c r="D483" s="3"/>
    </row>
    <row r="484" spans="4:4">
      <c r="D484" s="3"/>
    </row>
    <row r="485" spans="4:4">
      <c r="D485" s="3"/>
    </row>
    <row r="486" spans="4:4">
      <c r="D486" s="3"/>
    </row>
    <row r="487" spans="4:4">
      <c r="D487" s="3"/>
    </row>
    <row r="488" spans="4:4">
      <c r="D488" s="3"/>
    </row>
    <row r="489" spans="4:4">
      <c r="D489" s="3"/>
    </row>
    <row r="490" spans="4:4">
      <c r="D490" s="3"/>
    </row>
    <row r="491" spans="4:4">
      <c r="D491" s="3"/>
    </row>
    <row r="492" spans="4:4">
      <c r="D492" s="3"/>
    </row>
    <row r="493" spans="4:4">
      <c r="D493" s="3"/>
    </row>
    <row r="494" spans="4:4">
      <c r="D494" s="3"/>
    </row>
    <row r="495" spans="4:4">
      <c r="D495" s="3"/>
    </row>
    <row r="496" spans="4:4">
      <c r="D496" s="3"/>
    </row>
    <row r="497" spans="4:4">
      <c r="D497" s="3"/>
    </row>
    <row r="498" spans="4:4">
      <c r="D498" s="3"/>
    </row>
    <row r="499" spans="4:4">
      <c r="D499" s="3"/>
    </row>
    <row r="500" spans="4:4">
      <c r="D500" s="3"/>
    </row>
    <row r="501" spans="4:4">
      <c r="D501" s="3"/>
    </row>
    <row r="502" spans="4:4">
      <c r="D502" s="3"/>
    </row>
    <row r="503" spans="4:4">
      <c r="D503" s="3"/>
    </row>
    <row r="504" spans="4:4">
      <c r="D504" s="3"/>
    </row>
    <row r="505" spans="4:4">
      <c r="D505" s="3"/>
    </row>
    <row r="506" spans="4:4">
      <c r="D506" s="3"/>
    </row>
    <row r="507" spans="4:4">
      <c r="D507" s="3"/>
    </row>
    <row r="508" spans="4:4">
      <c r="D508" s="3"/>
    </row>
    <row r="509" spans="4:4">
      <c r="D509" s="3"/>
    </row>
    <row r="510" spans="4:4">
      <c r="D510" s="3"/>
    </row>
    <row r="511" spans="4:4">
      <c r="D511" s="3"/>
    </row>
    <row r="512" spans="4:4">
      <c r="D512" s="3"/>
    </row>
    <row r="513" spans="4:4">
      <c r="D513" s="3"/>
    </row>
    <row r="514" spans="4:4">
      <c r="D514" s="3"/>
    </row>
    <row r="515" spans="4:4">
      <c r="D515" s="3"/>
    </row>
    <row r="516" spans="4:4">
      <c r="D516" s="3"/>
    </row>
    <row r="517" spans="4:4">
      <c r="D517" s="3"/>
    </row>
    <row r="518" spans="4:4">
      <c r="D518" s="3"/>
    </row>
    <row r="519" spans="4:4">
      <c r="D519" s="3"/>
    </row>
    <row r="520" spans="4:4">
      <c r="D520" s="3"/>
    </row>
    <row r="521" spans="4:4">
      <c r="D521" s="3"/>
    </row>
    <row r="522" spans="4:4">
      <c r="D522" s="3"/>
    </row>
    <row r="523" spans="4:4">
      <c r="D523" s="3"/>
    </row>
    <row r="524" spans="4:4">
      <c r="D524" s="3"/>
    </row>
    <row r="525" spans="4:4">
      <c r="D525" s="3"/>
    </row>
    <row r="526" spans="4:4">
      <c r="D526" s="3"/>
    </row>
    <row r="527" spans="4:4">
      <c r="D527" s="3"/>
    </row>
    <row r="528" spans="4:4">
      <c r="D528" s="3"/>
    </row>
    <row r="529" spans="4:4">
      <c r="D529" s="3"/>
    </row>
    <row r="530" spans="4:4">
      <c r="D530" s="3"/>
    </row>
    <row r="531" spans="4:4">
      <c r="D531" s="3"/>
    </row>
    <row r="532" spans="4:4">
      <c r="D532" s="3"/>
    </row>
    <row r="533" spans="4:4">
      <c r="D533" s="3"/>
    </row>
    <row r="534" spans="4:4">
      <c r="D534" s="3"/>
    </row>
    <row r="535" spans="4:4">
      <c r="D535" s="3"/>
    </row>
    <row r="536" spans="4:4">
      <c r="D536" s="3"/>
    </row>
    <row r="537" spans="4:4">
      <c r="D537" s="3"/>
    </row>
    <row r="538" spans="4:4">
      <c r="D538" s="3"/>
    </row>
    <row r="539" spans="4:4">
      <c r="D539" s="3"/>
    </row>
    <row r="540" spans="4:4">
      <c r="D540" s="3"/>
    </row>
    <row r="541" spans="4:4">
      <c r="D541" s="3"/>
    </row>
    <row r="542" spans="4:4">
      <c r="D542" s="3"/>
    </row>
    <row r="543" spans="4:4">
      <c r="D543" s="3"/>
    </row>
    <row r="544" spans="4:4">
      <c r="D544" s="3"/>
    </row>
    <row r="545" spans="4:4">
      <c r="D545" s="3"/>
    </row>
    <row r="546" spans="4:4">
      <c r="D546" s="3"/>
    </row>
    <row r="547" spans="4:4">
      <c r="D547" s="3"/>
    </row>
    <row r="548" spans="4:4">
      <c r="D548" s="3"/>
    </row>
    <row r="549" spans="4:4">
      <c r="D549" s="3"/>
    </row>
    <row r="550" spans="4:4">
      <c r="D550" s="3"/>
    </row>
    <row r="551" spans="4:4">
      <c r="D551" s="3"/>
    </row>
    <row r="552" spans="4:4">
      <c r="D552" s="3"/>
    </row>
    <row r="553" spans="4:4">
      <c r="D553" s="3"/>
    </row>
    <row r="554" spans="4:4">
      <c r="D554" s="3"/>
    </row>
    <row r="555" spans="4:4">
      <c r="D555" s="3"/>
    </row>
    <row r="556" spans="4:4">
      <c r="D556" s="3"/>
    </row>
    <row r="557" spans="4:4">
      <c r="D557" s="3"/>
    </row>
    <row r="558" spans="4:4">
      <c r="D558" s="3"/>
    </row>
    <row r="559" spans="4:4">
      <c r="D559" s="3"/>
    </row>
    <row r="560" spans="4:4">
      <c r="D560" s="3"/>
    </row>
    <row r="561" spans="4:4">
      <c r="D561" s="3"/>
    </row>
    <row r="562" spans="4:4">
      <c r="D562" s="3"/>
    </row>
    <row r="563" spans="4:4">
      <c r="D563" s="3"/>
    </row>
    <row r="564" spans="4:4">
      <c r="D564" s="3"/>
    </row>
    <row r="565" spans="4:4">
      <c r="D565" s="3"/>
    </row>
    <row r="566" spans="4:4">
      <c r="D566" s="3"/>
    </row>
    <row r="567" spans="4:4">
      <c r="D567" s="3"/>
    </row>
    <row r="568" spans="4:4">
      <c r="D568" s="3"/>
    </row>
    <row r="569" spans="4:4">
      <c r="D569" s="3"/>
    </row>
    <row r="570" spans="4:4">
      <c r="D570" s="3"/>
    </row>
    <row r="571" spans="4:4">
      <c r="D571" s="3"/>
    </row>
    <row r="572" spans="4:4">
      <c r="D572" s="3"/>
    </row>
    <row r="573" spans="4:4">
      <c r="D573" s="3"/>
    </row>
    <row r="574" spans="4:4">
      <c r="D574" s="3"/>
    </row>
    <row r="575" spans="4:4">
      <c r="D575" s="3"/>
    </row>
    <row r="576" spans="4:4">
      <c r="D576" s="3"/>
    </row>
    <row r="577" spans="4:4">
      <c r="D577" s="3"/>
    </row>
    <row r="578" spans="4:4">
      <c r="D578" s="3"/>
    </row>
    <row r="579" spans="4:4">
      <c r="D579" s="3"/>
    </row>
    <row r="580" spans="4:4">
      <c r="D580" s="3"/>
    </row>
    <row r="581" spans="4:4">
      <c r="D581" s="3"/>
    </row>
    <row r="582" spans="4:4">
      <c r="D582" s="3"/>
    </row>
    <row r="583" spans="4:4">
      <c r="D583" s="3"/>
    </row>
    <row r="584" spans="4:4">
      <c r="D584" s="3"/>
    </row>
    <row r="585" spans="4:4">
      <c r="D585" s="3"/>
    </row>
    <row r="586" spans="4:4">
      <c r="D586" s="3"/>
    </row>
    <row r="587" spans="4:4">
      <c r="D587" s="3"/>
    </row>
    <row r="588" spans="4:4">
      <c r="D588" s="3"/>
    </row>
    <row r="589" spans="4:4">
      <c r="D589" s="3"/>
    </row>
    <row r="590" spans="4:4">
      <c r="D590" s="3"/>
    </row>
    <row r="591" spans="4:4">
      <c r="D591" s="3"/>
    </row>
    <row r="592" spans="4:4">
      <c r="D592" s="3"/>
    </row>
    <row r="593" spans="4:4">
      <c r="D593" s="3"/>
    </row>
    <row r="594" spans="4:4">
      <c r="D594" s="3"/>
    </row>
    <row r="595" spans="4:4">
      <c r="D595" s="3"/>
    </row>
    <row r="596" spans="4:4">
      <c r="D596" s="3"/>
    </row>
    <row r="597" spans="4:4">
      <c r="D597" s="3"/>
    </row>
    <row r="598" spans="4:4">
      <c r="D598" s="3"/>
    </row>
    <row r="599" spans="4:4">
      <c r="D599" s="3"/>
    </row>
    <row r="600" spans="4:4">
      <c r="D600" s="3"/>
    </row>
    <row r="601" spans="4:4">
      <c r="D601" s="3"/>
    </row>
    <row r="602" spans="4:4">
      <c r="D602" s="3"/>
    </row>
    <row r="603" spans="4:4">
      <c r="D603" s="3"/>
    </row>
    <row r="604" spans="4:4">
      <c r="D604" s="3"/>
    </row>
    <row r="605" spans="4:4">
      <c r="D605" s="3"/>
    </row>
    <row r="606" spans="4:4">
      <c r="D606" s="3"/>
    </row>
    <row r="607" spans="4:4">
      <c r="D607" s="3"/>
    </row>
    <row r="608" spans="4:4">
      <c r="D608" s="3"/>
    </row>
    <row r="609" spans="4:4">
      <c r="D609" s="3"/>
    </row>
    <row r="610" spans="4:4">
      <c r="D610" s="3"/>
    </row>
    <row r="611" spans="4:4">
      <c r="D611" s="3"/>
    </row>
    <row r="612" spans="4:4">
      <c r="D612" s="3"/>
    </row>
    <row r="613" spans="4:4">
      <c r="D613" s="3"/>
    </row>
    <row r="614" spans="4:4">
      <c r="D614" s="3"/>
    </row>
    <row r="615" spans="4:4">
      <c r="D615" s="3"/>
    </row>
    <row r="616" spans="4:4">
      <c r="D616" s="3"/>
    </row>
    <row r="617" spans="4:4">
      <c r="D617" s="3"/>
    </row>
    <row r="618" spans="4:4">
      <c r="D618" s="3"/>
    </row>
    <row r="619" spans="4:4">
      <c r="D619" s="3"/>
    </row>
    <row r="620" spans="4:4">
      <c r="D620" s="3"/>
    </row>
    <row r="621" spans="4:4">
      <c r="D621" s="3"/>
    </row>
    <row r="622" spans="4:4">
      <c r="D622" s="3"/>
    </row>
    <row r="623" spans="4:4">
      <c r="D623" s="3"/>
    </row>
    <row r="624" spans="4:4">
      <c r="D624" s="3"/>
    </row>
    <row r="625" spans="4:4">
      <c r="D625" s="3"/>
    </row>
    <row r="626" spans="4:4">
      <c r="D626" s="3"/>
    </row>
    <row r="627" spans="4:4">
      <c r="D627" s="3"/>
    </row>
    <row r="628" spans="4:4">
      <c r="D628" s="3"/>
    </row>
    <row r="629" spans="4:4">
      <c r="D629" s="3"/>
    </row>
    <row r="630" spans="4:4">
      <c r="D630" s="3"/>
    </row>
    <row r="631" spans="4:4">
      <c r="D631" s="3"/>
    </row>
    <row r="632" spans="4:4">
      <c r="D632" s="3"/>
    </row>
    <row r="633" spans="4:4">
      <c r="D633" s="3"/>
    </row>
    <row r="634" spans="4:4">
      <c r="D634" s="3"/>
    </row>
    <row r="635" spans="4:4">
      <c r="D635" s="3"/>
    </row>
    <row r="636" spans="4:4">
      <c r="D636" s="3"/>
    </row>
    <row r="637" spans="4:4">
      <c r="D637" s="3"/>
    </row>
    <row r="638" spans="4:4">
      <c r="D638" s="3"/>
    </row>
    <row r="639" spans="4:4">
      <c r="D639" s="3"/>
    </row>
    <row r="640" spans="4:4">
      <c r="D640" s="3"/>
    </row>
    <row r="641" spans="4:4">
      <c r="D641" s="3"/>
    </row>
    <row r="642" spans="4:4">
      <c r="D642" s="3"/>
    </row>
    <row r="643" spans="4:4">
      <c r="D643" s="3"/>
    </row>
    <row r="644" spans="4:4">
      <c r="D644" s="3"/>
    </row>
    <row r="645" spans="4:4">
      <c r="D645" s="3"/>
    </row>
    <row r="646" spans="4:4">
      <c r="D646" s="3"/>
    </row>
    <row r="647" spans="4:4">
      <c r="D647" s="3"/>
    </row>
    <row r="648" spans="4:4">
      <c r="D648" s="3"/>
    </row>
    <row r="649" spans="4:4">
      <c r="D649" s="3"/>
    </row>
    <row r="650" spans="4:4">
      <c r="D650" s="3"/>
    </row>
    <row r="651" spans="4:4">
      <c r="D651" s="3"/>
    </row>
    <row r="652" spans="4:4">
      <c r="D652" s="3"/>
    </row>
    <row r="653" spans="4:4">
      <c r="D653" s="3"/>
    </row>
    <row r="654" spans="4:4">
      <c r="D654" s="3"/>
    </row>
    <row r="655" spans="4:4">
      <c r="D655" s="3"/>
    </row>
    <row r="656" spans="4:4">
      <c r="D656" s="3"/>
    </row>
    <row r="657" spans="4:4">
      <c r="D657" s="3"/>
    </row>
    <row r="658" spans="4:4">
      <c r="D658" s="3"/>
    </row>
    <row r="659" spans="4:4">
      <c r="D659" s="3"/>
    </row>
    <row r="660" spans="4:4">
      <c r="D660" s="3"/>
    </row>
    <row r="661" spans="4:4">
      <c r="D661" s="3"/>
    </row>
    <row r="662" spans="4:4">
      <c r="D662" s="3"/>
    </row>
    <row r="663" spans="4:4">
      <c r="D663" s="3"/>
    </row>
    <row r="664" spans="4:4">
      <c r="D664" s="3"/>
    </row>
    <row r="665" spans="4:4">
      <c r="D665" s="3"/>
    </row>
    <row r="666" spans="4:4">
      <c r="D666" s="3"/>
    </row>
    <row r="667" spans="4:4">
      <c r="D667" s="3"/>
    </row>
    <row r="668" spans="4:4">
      <c r="D668" s="3"/>
    </row>
    <row r="669" spans="4:4">
      <c r="D669" s="3"/>
    </row>
    <row r="670" spans="4:4">
      <c r="D670" s="3"/>
    </row>
    <row r="671" spans="4:4">
      <c r="D671" s="3"/>
    </row>
    <row r="672" spans="4:4">
      <c r="D672" s="3"/>
    </row>
    <row r="673" spans="4:4">
      <c r="D673" s="3"/>
    </row>
    <row r="674" spans="4:4">
      <c r="D674" s="3"/>
    </row>
    <row r="675" spans="4:4">
      <c r="D675" s="3"/>
    </row>
    <row r="676" spans="4:4">
      <c r="D676" s="3"/>
    </row>
    <row r="677" spans="4:4">
      <c r="D677" s="3"/>
    </row>
    <row r="678" spans="4:4">
      <c r="D678" s="3"/>
    </row>
    <row r="679" spans="4:4">
      <c r="D679" s="3"/>
    </row>
    <row r="680" spans="4:4">
      <c r="D680" s="3"/>
    </row>
    <row r="681" spans="4:4">
      <c r="D681" s="3"/>
    </row>
    <row r="682" spans="4:4">
      <c r="D682" s="3"/>
    </row>
    <row r="683" spans="4:4">
      <c r="D683" s="3"/>
    </row>
    <row r="684" spans="4:4">
      <c r="D684" s="3"/>
    </row>
    <row r="685" spans="4:4">
      <c r="D685" s="3"/>
    </row>
    <row r="686" spans="4:4">
      <c r="D686" s="3"/>
    </row>
    <row r="687" spans="4:4">
      <c r="D687" s="3"/>
    </row>
    <row r="688" spans="4:4">
      <c r="D688" s="3"/>
    </row>
    <row r="689" spans="4:4">
      <c r="D689" s="3"/>
    </row>
    <row r="690" spans="4:4">
      <c r="D690" s="3"/>
    </row>
    <row r="691" spans="4:4">
      <c r="D691" s="3"/>
    </row>
    <row r="692" spans="4:4">
      <c r="D692" s="3"/>
    </row>
    <row r="693" spans="4:4">
      <c r="D693" s="3"/>
    </row>
    <row r="694" spans="4:4">
      <c r="D694" s="3"/>
    </row>
    <row r="695" spans="4:4">
      <c r="D695" s="3"/>
    </row>
    <row r="696" spans="4:4">
      <c r="D696" s="3"/>
    </row>
    <row r="697" spans="4:4">
      <c r="D697" s="3"/>
    </row>
    <row r="698" spans="4:4">
      <c r="D698" s="3"/>
    </row>
    <row r="699" spans="4:4">
      <c r="D699" s="3"/>
    </row>
    <row r="700" spans="4:4">
      <c r="D700" s="3"/>
    </row>
    <row r="701" spans="4:4">
      <c r="D701" s="3"/>
    </row>
    <row r="702" spans="4:4">
      <c r="D702" s="3"/>
    </row>
    <row r="703" spans="4:4">
      <c r="D703" s="3"/>
    </row>
    <row r="704" spans="4:4">
      <c r="D704" s="3"/>
    </row>
    <row r="705" spans="4:4">
      <c r="D705" s="3"/>
    </row>
    <row r="706" spans="4:4">
      <c r="D706" s="3"/>
    </row>
    <row r="707" spans="4:4">
      <c r="D707" s="3"/>
    </row>
    <row r="708" spans="4:4">
      <c r="D708" s="3"/>
    </row>
    <row r="709" spans="4:4">
      <c r="D709" s="3"/>
    </row>
    <row r="710" spans="4:4">
      <c r="D710" s="3"/>
    </row>
    <row r="711" spans="4:4">
      <c r="D711" s="3"/>
    </row>
    <row r="712" spans="4:4">
      <c r="D712" s="3"/>
    </row>
    <row r="713" spans="4:4">
      <c r="D713" s="3"/>
    </row>
    <row r="714" spans="4:4">
      <c r="D714" s="3"/>
    </row>
    <row r="715" spans="4:4">
      <c r="D715" s="3"/>
    </row>
    <row r="716" spans="4:4">
      <c r="D716" s="3"/>
    </row>
    <row r="717" spans="4:4">
      <c r="D717" s="3"/>
    </row>
    <row r="718" spans="4:4">
      <c r="D718" s="3"/>
    </row>
    <row r="719" spans="4:4">
      <c r="D719" s="3"/>
    </row>
    <row r="720" spans="4:4">
      <c r="D720" s="3"/>
    </row>
    <row r="721" spans="4:4">
      <c r="D721" s="3"/>
    </row>
    <row r="722" spans="4:4">
      <c r="D722" s="3"/>
    </row>
    <row r="723" spans="4:4">
      <c r="D723" s="3"/>
    </row>
    <row r="724" spans="4:4">
      <c r="D724" s="3"/>
    </row>
    <row r="725" spans="4:4">
      <c r="D725" s="3"/>
    </row>
    <row r="726" spans="4:4">
      <c r="D726" s="3"/>
    </row>
    <row r="727" spans="4:4">
      <c r="D727" s="3"/>
    </row>
    <row r="728" spans="4:4">
      <c r="D728" s="3"/>
    </row>
    <row r="729" spans="4:4">
      <c r="D729" s="3"/>
    </row>
    <row r="730" spans="4:4">
      <c r="D730" s="3"/>
    </row>
    <row r="731" spans="4:4">
      <c r="D731" s="3"/>
    </row>
    <row r="732" spans="4:4">
      <c r="D732" s="3"/>
    </row>
    <row r="733" spans="4:4">
      <c r="D733" s="3"/>
    </row>
    <row r="734" spans="4:4">
      <c r="D734" s="3"/>
    </row>
    <row r="735" spans="4:4">
      <c r="D735" s="3"/>
    </row>
    <row r="736" spans="4:4">
      <c r="D736" s="3"/>
    </row>
    <row r="737" spans="4:4">
      <c r="D737" s="3"/>
    </row>
    <row r="738" spans="4:4">
      <c r="D738" s="3"/>
    </row>
    <row r="739" spans="4:4">
      <c r="D739" s="3"/>
    </row>
    <row r="740" spans="4:4">
      <c r="D740" s="3"/>
    </row>
    <row r="741" spans="4:4">
      <c r="D741" s="3"/>
    </row>
    <row r="742" spans="4:4">
      <c r="D742" s="3"/>
    </row>
    <row r="743" spans="4:4">
      <c r="D743" s="3"/>
    </row>
    <row r="744" spans="4:4">
      <c r="D744" s="3"/>
    </row>
    <row r="745" spans="4:4">
      <c r="D745" s="3"/>
    </row>
    <row r="746" spans="4:4">
      <c r="D746" s="3"/>
    </row>
    <row r="747" spans="4:4">
      <c r="D747" s="3"/>
    </row>
    <row r="748" spans="4:4">
      <c r="D748" s="3"/>
    </row>
  </sheetData>
  <sheetProtection formatColumns="0" formatRows="0"/>
  <mergeCells count="3">
    <mergeCell ref="B3:F3"/>
    <mergeCell ref="B138:H138"/>
    <mergeCell ref="B1:I1"/>
  </mergeCells>
  <printOptions headings="1" gridLines="1"/>
  <pageMargins left="0.70866141732283472" right="0.70866141732283472" top="0.74803149606299213" bottom="0.74803149606299213" header="0.31496062992125984" footer="0.31496062992125984"/>
  <pageSetup paperSize="8" scale="45" orientation="portrait" r:id="rId1"/>
  <headerFooter>
    <oddHeader>&amp;C&amp;"Calibri"&amp;10&amp;K000000 UNCLASSIFIED&amp;1#_x000D_&amp;R&amp;Z&amp;F
&amp;A</oddHeader>
    <oddFooter>&amp;C_x000D_&amp;1#&amp;"Calibri"&amp;10&amp;K000000 UNCLASSIFIED</oddFooter>
  </headerFooter>
  <ignoredErrors>
    <ignoredError sqref="F127 E46 E34:F34 E25:F25 E15:F15"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I11"/>
  <sheetViews>
    <sheetView showGridLines="0" view="pageBreakPreview" zoomScale="85" zoomScaleNormal="100" zoomScaleSheetLayoutView="85" workbookViewId="0">
      <selection activeCell="B6" sqref="B6"/>
    </sheetView>
  </sheetViews>
  <sheetFormatPr defaultColWidth="9" defaultRowHeight="14.25"/>
  <cols>
    <col min="1" max="1" width="5.875" style="13" customWidth="1"/>
    <col min="2" max="2" width="10.125" style="13" customWidth="1"/>
    <col min="3" max="3" width="70.625" style="13" customWidth="1"/>
    <col min="4" max="5" width="13.75" style="13" customWidth="1"/>
    <col min="6" max="16384" width="9" style="13"/>
  </cols>
  <sheetData>
    <row r="1" spans="1:9" ht="40.5">
      <c r="A1" s="152"/>
      <c r="B1" s="427" t="s">
        <v>471</v>
      </c>
      <c r="C1" s="427"/>
      <c r="D1" s="427"/>
      <c r="E1" s="427"/>
      <c r="F1" s="427"/>
      <c r="G1" s="427"/>
      <c r="H1" s="427"/>
      <c r="I1" s="427"/>
    </row>
    <row r="2" spans="1:9" ht="16.5">
      <c r="A2" s="153"/>
      <c r="B2" s="154" t="s">
        <v>472</v>
      </c>
      <c r="C2" s="154"/>
      <c r="D2" s="153"/>
      <c r="E2" s="428"/>
      <c r="F2" s="428"/>
      <c r="G2" s="154"/>
      <c r="H2" s="154"/>
      <c r="I2" s="154"/>
    </row>
    <row r="3" spans="1:9" ht="16.5">
      <c r="A3" s="155"/>
      <c r="B3" s="153"/>
      <c r="C3" s="153"/>
      <c r="D3" s="156"/>
      <c r="E3" s="156"/>
      <c r="F3" s="156"/>
      <c r="G3" s="156"/>
      <c r="H3" s="156"/>
      <c r="I3" s="156"/>
    </row>
    <row r="4" spans="1:9" ht="16.5">
      <c r="A4" s="155"/>
      <c r="B4" s="429" t="s">
        <v>473</v>
      </c>
      <c r="C4" s="429"/>
      <c r="D4" s="429"/>
      <c r="E4" s="429"/>
      <c r="F4" s="429"/>
      <c r="G4" s="429"/>
      <c r="H4" s="429"/>
      <c r="I4" s="157"/>
    </row>
    <row r="5" spans="1:9" ht="16.5">
      <c r="A5" s="155"/>
      <c r="B5" s="429"/>
      <c r="C5" s="429"/>
      <c r="D5" s="429"/>
      <c r="E5" s="429"/>
      <c r="F5" s="429"/>
      <c r="G5" s="429"/>
      <c r="H5" s="429"/>
      <c r="I5" s="157"/>
    </row>
    <row r="6" spans="1:9" ht="16.5">
      <c r="A6" s="155"/>
      <c r="B6" s="157"/>
      <c r="C6" s="153"/>
      <c r="D6" s="157"/>
      <c r="E6" s="157"/>
      <c r="F6" s="157"/>
      <c r="G6" s="157"/>
      <c r="H6" s="157"/>
      <c r="I6" s="157"/>
    </row>
    <row r="7" spans="1:9" ht="20.25">
      <c r="A7" s="155"/>
      <c r="B7" s="167"/>
      <c r="C7" s="168"/>
      <c r="D7" s="162" t="s">
        <v>474</v>
      </c>
      <c r="E7" s="159"/>
      <c r="F7" s="159"/>
      <c r="G7" s="159"/>
      <c r="H7" s="159"/>
      <c r="I7" s="159"/>
    </row>
    <row r="8" spans="1:9" ht="16.5">
      <c r="A8" s="155"/>
      <c r="B8" s="166" t="s">
        <v>475</v>
      </c>
      <c r="C8" s="158"/>
      <c r="D8" s="160"/>
      <c r="E8" s="160"/>
      <c r="F8" s="159"/>
      <c r="G8" s="159"/>
      <c r="H8" s="159"/>
      <c r="I8" s="159"/>
    </row>
    <row r="9" spans="1:9" ht="16.5">
      <c r="A9" s="155"/>
      <c r="B9" s="163" t="s">
        <v>476</v>
      </c>
      <c r="C9" s="158" t="s">
        <v>477</v>
      </c>
      <c r="D9" s="161">
        <f>'C. Credit risk (Standardised)'!I134</f>
        <v>0</v>
      </c>
      <c r="E9" s="430" t="str">
        <f>IF(D9=D10,"Ok","Please check")</f>
        <v>Ok</v>
      </c>
      <c r="F9" s="159"/>
      <c r="G9" s="159"/>
      <c r="H9" s="159"/>
      <c r="I9" s="159"/>
    </row>
    <row r="10" spans="1:9" ht="16.5">
      <c r="A10" s="155"/>
      <c r="B10" s="164" t="s">
        <v>478</v>
      </c>
      <c r="C10" s="165" t="s">
        <v>479</v>
      </c>
      <c r="D10" s="161">
        <f>'C. Credit risk (Standardised)'!E161</f>
        <v>0</v>
      </c>
      <c r="E10" s="430"/>
      <c r="F10" s="159"/>
      <c r="G10" s="159"/>
      <c r="H10" s="159"/>
      <c r="I10" s="159"/>
    </row>
    <row r="11" spans="1:9" ht="16.5">
      <c r="A11" s="155"/>
      <c r="B11" s="155"/>
      <c r="C11" s="155"/>
      <c r="D11" s="155"/>
      <c r="E11" s="155"/>
      <c r="F11" s="155"/>
      <c r="G11" s="155"/>
      <c r="H11" s="155"/>
      <c r="I11" s="155"/>
    </row>
  </sheetData>
  <sheetProtection formatColumns="0" formatRows="0"/>
  <mergeCells count="4">
    <mergeCell ref="B1:I1"/>
    <mergeCell ref="E2:F2"/>
    <mergeCell ref="B4:H5"/>
    <mergeCell ref="E9:E10"/>
  </mergeCells>
  <conditionalFormatting sqref="D9:D10">
    <cfRule type="cellIs" dxfId="0" priority="2" operator="equal">
      <formula>0</formula>
    </cfRule>
  </conditionalFormatting>
  <pageMargins left="0.7" right="0.7" top="0.75" bottom="0.75" header="0.3" footer="0.3"/>
  <pageSetup paperSize="8" orientation="landscape" r:id="rId1"/>
  <headerFooter>
    <oddHeader>&amp;C&amp;"Calibri"&amp;10&amp;K000000 UNCLASSIFIED&amp;1#_x000D_</oddHeader>
    <oddFooter>&amp;C_x000D_&amp;1#&amp;"Calibri"&amp;10&amp;K000000 UNCLASSIFIED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K13"/>
  <sheetViews>
    <sheetView showGridLines="0" view="pageBreakPreview" zoomScale="97" zoomScaleNormal="100" zoomScaleSheetLayoutView="88" workbookViewId="0">
      <selection activeCell="C23" sqref="C23"/>
    </sheetView>
  </sheetViews>
  <sheetFormatPr defaultColWidth="9" defaultRowHeight="14.25"/>
  <cols>
    <col min="1" max="1" width="31.375" style="16" bestFit="1" customWidth="1"/>
    <col min="2" max="2" width="24.5" style="16" customWidth="1"/>
    <col min="3" max="6" width="17.75" style="16" customWidth="1"/>
    <col min="7" max="9" width="15" style="16" customWidth="1"/>
    <col min="10" max="11" width="18.875" style="16" customWidth="1"/>
    <col min="12" max="16384" width="9" style="16"/>
  </cols>
  <sheetData>
    <row r="1" spans="1:11" ht="27.6" customHeight="1">
      <c r="A1" s="431" t="s">
        <v>480</v>
      </c>
      <c r="B1" s="431"/>
      <c r="C1" s="431"/>
      <c r="D1" s="431"/>
      <c r="E1" s="431"/>
      <c r="F1" s="431"/>
      <c r="G1" s="431"/>
      <c r="H1" s="431"/>
      <c r="I1" s="431"/>
      <c r="J1" s="431"/>
      <c r="K1" s="431"/>
    </row>
    <row r="2" spans="1:11" ht="21" customHeight="1">
      <c r="A2" s="173"/>
      <c r="B2" s="173"/>
      <c r="C2" s="173"/>
      <c r="D2" s="173"/>
      <c r="E2" s="173"/>
      <c r="F2" s="173"/>
      <c r="G2" s="173"/>
      <c r="H2" s="173"/>
      <c r="I2" s="173"/>
      <c r="J2" s="173"/>
      <c r="K2" s="173"/>
    </row>
    <row r="3" spans="1:11" ht="16.5">
      <c r="A3" s="171" t="s">
        <v>481</v>
      </c>
      <c r="B3" s="172">
        <v>46053</v>
      </c>
      <c r="C3" s="172"/>
      <c r="D3" s="172"/>
      <c r="E3" s="172"/>
      <c r="F3" s="172"/>
      <c r="G3" s="172"/>
      <c r="H3" s="172"/>
      <c r="I3" s="172"/>
      <c r="J3" s="172"/>
      <c r="K3" s="172"/>
    </row>
    <row r="4" spans="1:11" ht="16.5">
      <c r="A4" s="171" t="s">
        <v>482</v>
      </c>
      <c r="B4" s="212" t="s">
        <v>483</v>
      </c>
      <c r="C4" s="171"/>
      <c r="D4" s="171"/>
      <c r="E4" s="171"/>
      <c r="F4" s="171"/>
      <c r="G4" s="171"/>
      <c r="H4" s="171"/>
      <c r="I4" s="171"/>
      <c r="J4" s="212"/>
      <c r="K4" s="212"/>
    </row>
    <row r="5" spans="1:11" ht="16.5">
      <c r="A5" s="171"/>
      <c r="B5" s="171"/>
      <c r="C5" s="171"/>
      <c r="D5" s="171"/>
      <c r="E5" s="171"/>
      <c r="F5" s="171"/>
      <c r="G5" s="171"/>
      <c r="H5" s="171"/>
      <c r="I5" s="171"/>
      <c r="J5" s="171"/>
      <c r="K5" s="171"/>
    </row>
    <row r="6" spans="1:11" ht="33">
      <c r="A6" s="169" t="s">
        <v>484</v>
      </c>
      <c r="B6" s="171" t="s">
        <v>485</v>
      </c>
      <c r="C6" s="170"/>
      <c r="D6" s="170"/>
      <c r="E6" s="170"/>
      <c r="F6" s="170"/>
      <c r="G6" s="170"/>
      <c r="H6" s="170"/>
      <c r="I6" s="170"/>
      <c r="J6" s="170"/>
      <c r="K6" s="170"/>
    </row>
    <row r="7" spans="1:11" ht="16.5">
      <c r="A7" s="169" t="s">
        <v>45</v>
      </c>
      <c r="B7" s="170"/>
      <c r="C7" s="170"/>
      <c r="D7" s="170"/>
      <c r="E7" s="170"/>
      <c r="F7" s="170"/>
      <c r="G7" s="170"/>
      <c r="H7" s="170"/>
      <c r="I7" s="170"/>
      <c r="J7" s="170"/>
      <c r="K7" s="170"/>
    </row>
    <row r="8" spans="1:11" ht="16.5">
      <c r="A8" s="169" t="s">
        <v>486</v>
      </c>
      <c r="B8" s="170"/>
      <c r="C8" s="170"/>
      <c r="D8" s="170"/>
      <c r="E8" s="170"/>
      <c r="F8" s="170"/>
      <c r="G8" s="170"/>
      <c r="H8" s="170"/>
      <c r="I8" s="170"/>
      <c r="J8" s="170"/>
      <c r="K8" s="170"/>
    </row>
    <row r="9" spans="1:11" ht="16.5">
      <c r="A9" s="169" t="s">
        <v>487</v>
      </c>
      <c r="B9" s="170"/>
      <c r="C9" s="170"/>
      <c r="D9" s="170"/>
      <c r="E9" s="170"/>
      <c r="F9" s="170"/>
      <c r="G9" s="170"/>
      <c r="H9" s="170"/>
      <c r="I9" s="170"/>
      <c r="J9" s="170"/>
      <c r="K9" s="170"/>
    </row>
    <row r="10" spans="1:11" ht="16.5">
      <c r="A10" s="169" t="s">
        <v>488</v>
      </c>
      <c r="B10" s="170"/>
      <c r="C10" s="170"/>
      <c r="D10" s="170"/>
      <c r="E10" s="170"/>
      <c r="F10" s="170"/>
      <c r="G10" s="170"/>
      <c r="H10" s="170"/>
      <c r="I10" s="209"/>
      <c r="J10" s="170"/>
      <c r="K10" s="170"/>
    </row>
    <row r="11" spans="1:11" ht="16.5">
      <c r="A11" s="169" t="s">
        <v>489</v>
      </c>
      <c r="B11" s="207"/>
      <c r="C11" s="170"/>
      <c r="D11" s="170"/>
      <c r="E11" s="170"/>
      <c r="F11" s="170"/>
      <c r="G11" s="170"/>
      <c r="H11" s="170"/>
      <c r="I11" s="207"/>
      <c r="J11" s="207"/>
      <c r="K11" s="207"/>
    </row>
    <row r="12" spans="1:11" ht="16.5">
      <c r="A12" s="169" t="s">
        <v>490</v>
      </c>
      <c r="B12" s="170"/>
      <c r="C12" s="170"/>
      <c r="D12" s="170"/>
      <c r="E12" s="170"/>
      <c r="F12" s="170"/>
      <c r="G12" s="170"/>
      <c r="H12" s="170"/>
      <c r="I12" s="170"/>
      <c r="J12" s="170"/>
      <c r="K12" s="170"/>
    </row>
    <row r="13" spans="1:11">
      <c r="B13" s="17"/>
      <c r="C13" s="17"/>
      <c r="D13" s="17"/>
      <c r="E13" s="17"/>
      <c r="F13" s="17"/>
    </row>
  </sheetData>
  <sheetProtection formatColumns="0" formatRows="0"/>
  <mergeCells count="1">
    <mergeCell ref="A1:K1"/>
  </mergeCells>
  <phoneticPr fontId="69" type="noConversion"/>
  <pageMargins left="0.7" right="0.7" top="0.75" bottom="0.75" header="0.3" footer="0.3"/>
  <pageSetup paperSize="9" scale="59" orientation="portrait" r:id="rId1"/>
  <headerFooter>
    <oddHeader>&amp;C&amp;"Calibri"&amp;10&amp;K000000 UNCLASSIFIED&amp;1#_x000D_</oddHeader>
    <oddFooter>&amp;C_x000D_&amp;1#&amp;"Calibri"&amp;10&amp;K000000 UNCLASSIFIED</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O88"/>
  <sheetViews>
    <sheetView zoomScaleNormal="100" workbookViewId="0">
      <selection activeCell="D9" sqref="D9"/>
    </sheetView>
  </sheetViews>
  <sheetFormatPr defaultColWidth="9" defaultRowHeight="12.75"/>
  <cols>
    <col min="1" max="1" width="48.75" style="7" bestFit="1" customWidth="1"/>
    <col min="2" max="2" width="11.25" style="7" bestFit="1" customWidth="1"/>
    <col min="3" max="3" width="2.125" style="7" customWidth="1"/>
    <col min="4" max="4" width="59.25" style="7" bestFit="1" customWidth="1"/>
    <col min="5" max="5" width="3" style="7" customWidth="1"/>
    <col min="6" max="6" width="71" style="7" bestFit="1" customWidth="1"/>
    <col min="7" max="7" width="32.125" style="7" bestFit="1" customWidth="1"/>
    <col min="8" max="8" width="5.5" style="7" customWidth="1"/>
    <col min="9" max="9" width="17.25" style="7" bestFit="1" customWidth="1"/>
    <col min="10" max="11" width="10.625" style="7" bestFit="1" customWidth="1"/>
    <col min="12" max="12" width="9" style="7"/>
    <col min="13" max="13" width="15.125" style="10" bestFit="1" customWidth="1"/>
    <col min="14" max="16384" width="9" style="7"/>
  </cols>
  <sheetData>
    <row r="1" spans="1:15" ht="14.25">
      <c r="A1" s="174" t="s">
        <v>491</v>
      </c>
      <c r="B1" s="174"/>
      <c r="C1" s="175"/>
      <c r="D1" s="174" t="s">
        <v>492</v>
      </c>
      <c r="E1" s="176"/>
      <c r="F1" s="177" t="s">
        <v>493</v>
      </c>
      <c r="G1" s="177" t="s">
        <v>494</v>
      </c>
      <c r="H1" s="177"/>
      <c r="I1" s="181" t="s">
        <v>495</v>
      </c>
      <c r="J1" s="182" t="s">
        <v>496</v>
      </c>
      <c r="K1" s="181" t="s">
        <v>497</v>
      </c>
      <c r="L1" s="182" t="s">
        <v>498</v>
      </c>
      <c r="M1" s="183" t="s">
        <v>499</v>
      </c>
      <c r="O1" s="188"/>
    </row>
    <row r="2" spans="1:15" ht="14.25">
      <c r="A2" s="174" t="s">
        <v>500</v>
      </c>
      <c r="B2" s="174" t="s">
        <v>501</v>
      </c>
      <c r="C2" s="175"/>
      <c r="D2" s="178" t="s">
        <v>502</v>
      </c>
      <c r="E2" s="176"/>
      <c r="F2" s="179" t="s">
        <v>503</v>
      </c>
      <c r="G2" s="180" t="s">
        <v>504</v>
      </c>
      <c r="H2" s="180"/>
      <c r="I2" s="180" t="s">
        <v>505</v>
      </c>
      <c r="J2" s="180" t="s">
        <v>505</v>
      </c>
      <c r="K2" s="180" t="s">
        <v>506</v>
      </c>
      <c r="L2" s="176" t="s">
        <v>505</v>
      </c>
      <c r="M2" s="184">
        <v>42825</v>
      </c>
    </row>
    <row r="3" spans="1:15" ht="14.25">
      <c r="A3" s="175" t="s">
        <v>507</v>
      </c>
      <c r="B3" s="175" t="s">
        <v>508</v>
      </c>
      <c r="C3" s="175"/>
      <c r="D3" s="178" t="s">
        <v>509</v>
      </c>
      <c r="E3" s="176"/>
      <c r="F3" s="179" t="s">
        <v>510</v>
      </c>
      <c r="G3" s="180" t="s">
        <v>511</v>
      </c>
      <c r="H3" s="180"/>
      <c r="I3" s="180" t="s">
        <v>512</v>
      </c>
      <c r="J3" s="180" t="s">
        <v>512</v>
      </c>
      <c r="K3" s="180" t="s">
        <v>513</v>
      </c>
      <c r="L3" s="176" t="s">
        <v>512</v>
      </c>
      <c r="M3" s="184">
        <v>42916</v>
      </c>
    </row>
    <row r="4" spans="1:15" ht="14.25">
      <c r="A4" s="175" t="s">
        <v>514</v>
      </c>
      <c r="B4" s="175" t="s">
        <v>515</v>
      </c>
      <c r="C4" s="175"/>
      <c r="D4" s="178" t="s">
        <v>516</v>
      </c>
      <c r="E4" s="176"/>
      <c r="F4" s="179" t="s">
        <v>517</v>
      </c>
      <c r="G4" s="180" t="s">
        <v>511</v>
      </c>
      <c r="H4" s="180"/>
      <c r="I4" s="180" t="s">
        <v>518</v>
      </c>
      <c r="J4" s="180" t="s">
        <v>518</v>
      </c>
      <c r="K4" s="180" t="s">
        <v>519</v>
      </c>
      <c r="L4" s="176" t="s">
        <v>518</v>
      </c>
      <c r="M4" s="184">
        <v>43008</v>
      </c>
    </row>
    <row r="5" spans="1:15" ht="14.25">
      <c r="A5" s="175" t="s">
        <v>520</v>
      </c>
      <c r="B5" s="175" t="s">
        <v>521</v>
      </c>
      <c r="C5" s="175"/>
      <c r="D5" s="178" t="s">
        <v>522</v>
      </c>
      <c r="E5" s="176"/>
      <c r="F5" s="179" t="s">
        <v>523</v>
      </c>
      <c r="G5" s="180" t="s">
        <v>504</v>
      </c>
      <c r="H5" s="180"/>
      <c r="I5" s="180" t="s">
        <v>524</v>
      </c>
      <c r="J5" s="180" t="s">
        <v>524</v>
      </c>
      <c r="K5" s="180" t="s">
        <v>525</v>
      </c>
      <c r="L5" s="176" t="s">
        <v>524</v>
      </c>
      <c r="M5" s="184">
        <v>43100</v>
      </c>
    </row>
    <row r="6" spans="1:15" ht="14.25">
      <c r="A6" s="175" t="s">
        <v>526</v>
      </c>
      <c r="B6" s="175" t="s">
        <v>527</v>
      </c>
      <c r="C6" s="175"/>
      <c r="D6" s="178" t="s">
        <v>528</v>
      </c>
      <c r="E6" s="176"/>
      <c r="F6" s="179" t="s">
        <v>529</v>
      </c>
      <c r="G6" s="180" t="s">
        <v>511</v>
      </c>
      <c r="H6" s="180"/>
      <c r="I6" s="180" t="s">
        <v>530</v>
      </c>
      <c r="J6" s="180" t="s">
        <v>530</v>
      </c>
      <c r="K6" s="180" t="s">
        <v>531</v>
      </c>
      <c r="L6" s="176" t="s">
        <v>530</v>
      </c>
      <c r="M6" s="184">
        <v>43190</v>
      </c>
    </row>
    <row r="7" spans="1:15" ht="14.25">
      <c r="A7" s="175" t="s">
        <v>532</v>
      </c>
      <c r="B7" s="175" t="s">
        <v>533</v>
      </c>
      <c r="C7" s="175"/>
      <c r="D7" s="178" t="s">
        <v>534</v>
      </c>
      <c r="E7" s="176"/>
      <c r="F7" s="179" t="s">
        <v>535</v>
      </c>
      <c r="G7" s="180" t="s">
        <v>504</v>
      </c>
      <c r="H7" s="180"/>
      <c r="I7" s="180" t="s">
        <v>536</v>
      </c>
      <c r="J7" s="180" t="s">
        <v>537</v>
      </c>
      <c r="K7" s="180" t="s">
        <v>538</v>
      </c>
      <c r="L7" s="176" t="s">
        <v>537</v>
      </c>
      <c r="M7" s="184">
        <v>43281</v>
      </c>
    </row>
    <row r="8" spans="1:15" ht="14.25">
      <c r="A8" s="175" t="s">
        <v>539</v>
      </c>
      <c r="B8" s="175" t="s">
        <v>540</v>
      </c>
      <c r="C8" s="175"/>
      <c r="D8" s="178" t="s">
        <v>541</v>
      </c>
      <c r="E8" s="176"/>
      <c r="F8" s="179" t="s">
        <v>542</v>
      </c>
      <c r="G8" s="180" t="s">
        <v>511</v>
      </c>
      <c r="H8" s="180"/>
      <c r="I8" s="180" t="s">
        <v>543</v>
      </c>
      <c r="J8" s="180" t="s">
        <v>543</v>
      </c>
      <c r="K8" s="180" t="s">
        <v>544</v>
      </c>
      <c r="L8" s="176" t="s">
        <v>543</v>
      </c>
      <c r="M8" s="184">
        <v>43373</v>
      </c>
    </row>
    <row r="9" spans="1:15" ht="14.25">
      <c r="A9" s="175" t="s">
        <v>545</v>
      </c>
      <c r="B9" s="175" t="s">
        <v>546</v>
      </c>
      <c r="C9" s="175"/>
      <c r="D9" s="178" t="s">
        <v>547</v>
      </c>
      <c r="E9" s="176"/>
      <c r="F9" s="179" t="s">
        <v>548</v>
      </c>
      <c r="G9" s="180" t="s">
        <v>511</v>
      </c>
      <c r="H9" s="180"/>
      <c r="I9" s="180" t="s">
        <v>549</v>
      </c>
      <c r="J9" s="180" t="s">
        <v>549</v>
      </c>
      <c r="K9" s="180" t="s">
        <v>550</v>
      </c>
      <c r="L9" s="176" t="s">
        <v>549</v>
      </c>
      <c r="M9" s="184">
        <v>43465</v>
      </c>
    </row>
    <row r="10" spans="1:15" ht="14.25">
      <c r="A10" s="175" t="s">
        <v>551</v>
      </c>
      <c r="B10" s="175" t="s">
        <v>552</v>
      </c>
      <c r="C10" s="175"/>
      <c r="D10" s="178" t="s">
        <v>553</v>
      </c>
      <c r="E10" s="176"/>
      <c r="F10" s="179" t="s">
        <v>554</v>
      </c>
      <c r="G10" s="180" t="s">
        <v>511</v>
      </c>
      <c r="H10" s="180"/>
      <c r="I10" s="180" t="s">
        <v>555</v>
      </c>
      <c r="J10" s="180" t="s">
        <v>555</v>
      </c>
      <c r="K10" s="180" t="s">
        <v>556</v>
      </c>
      <c r="L10" s="176" t="s">
        <v>555</v>
      </c>
      <c r="M10" s="184">
        <v>43555</v>
      </c>
    </row>
    <row r="11" spans="1:15" ht="14.25">
      <c r="A11" s="175" t="s">
        <v>557</v>
      </c>
      <c r="B11" s="175" t="s">
        <v>558</v>
      </c>
      <c r="C11" s="175"/>
      <c r="D11" s="178" t="s">
        <v>559</v>
      </c>
      <c r="E11" s="176"/>
      <c r="F11" s="179" t="s">
        <v>560</v>
      </c>
      <c r="G11" s="180" t="s">
        <v>504</v>
      </c>
      <c r="H11" s="180"/>
      <c r="I11" s="180" t="s">
        <v>561</v>
      </c>
      <c r="J11" s="180" t="s">
        <v>561</v>
      </c>
      <c r="K11" s="180" t="s">
        <v>562</v>
      </c>
      <c r="L11" s="176" t="s">
        <v>561</v>
      </c>
      <c r="M11" s="184">
        <v>43646</v>
      </c>
    </row>
    <row r="12" spans="1:15" ht="14.25">
      <c r="A12" s="175" t="s">
        <v>563</v>
      </c>
      <c r="B12" s="175" t="s">
        <v>564</v>
      </c>
      <c r="C12" s="175"/>
      <c r="D12" s="178" t="s">
        <v>565</v>
      </c>
      <c r="E12" s="176"/>
      <c r="F12" s="179" t="s">
        <v>566</v>
      </c>
      <c r="G12" s="180" t="s">
        <v>504</v>
      </c>
      <c r="H12" s="180"/>
      <c r="I12" s="180" t="s">
        <v>567</v>
      </c>
      <c r="J12" s="180" t="s">
        <v>567</v>
      </c>
      <c r="K12" s="180" t="s">
        <v>568</v>
      </c>
      <c r="L12" s="176" t="s">
        <v>567</v>
      </c>
      <c r="M12" s="184">
        <v>43738</v>
      </c>
    </row>
    <row r="13" spans="1:15" ht="14.25">
      <c r="A13" s="175" t="s">
        <v>569</v>
      </c>
      <c r="B13" s="175" t="s">
        <v>570</v>
      </c>
      <c r="C13" s="175"/>
      <c r="D13" s="178" t="s">
        <v>571</v>
      </c>
      <c r="E13" s="176"/>
      <c r="F13" s="179" t="s">
        <v>572</v>
      </c>
      <c r="G13" s="180" t="s">
        <v>511</v>
      </c>
      <c r="H13" s="180"/>
      <c r="I13" s="180" t="s">
        <v>573</v>
      </c>
      <c r="J13" s="180" t="s">
        <v>573</v>
      </c>
      <c r="K13" s="180" t="s">
        <v>574</v>
      </c>
      <c r="L13" s="176" t="s">
        <v>573</v>
      </c>
      <c r="M13" s="184">
        <v>43830</v>
      </c>
    </row>
    <row r="14" spans="1:15" ht="14.25">
      <c r="A14" s="175" t="s">
        <v>575</v>
      </c>
      <c r="B14" s="175" t="s">
        <v>576</v>
      </c>
      <c r="C14" s="175"/>
      <c r="D14" s="178" t="s">
        <v>577</v>
      </c>
      <c r="E14" s="176"/>
      <c r="F14" s="179" t="s">
        <v>578</v>
      </c>
      <c r="G14" s="180" t="s">
        <v>504</v>
      </c>
      <c r="H14" s="180"/>
      <c r="I14" s="180" t="s">
        <v>579</v>
      </c>
      <c r="J14" s="180" t="s">
        <v>579</v>
      </c>
      <c r="K14" s="180" t="s">
        <v>580</v>
      </c>
      <c r="L14" s="176" t="s">
        <v>579</v>
      </c>
      <c r="M14" s="184">
        <v>43921</v>
      </c>
    </row>
    <row r="15" spans="1:15" ht="14.25">
      <c r="A15" s="175" t="s">
        <v>581</v>
      </c>
      <c r="B15" s="175" t="s">
        <v>582</v>
      </c>
      <c r="C15" s="175"/>
      <c r="D15" s="178" t="s">
        <v>583</v>
      </c>
      <c r="E15" s="176"/>
      <c r="F15" s="179" t="s">
        <v>584</v>
      </c>
      <c r="G15" s="180" t="s">
        <v>511</v>
      </c>
      <c r="H15" s="180"/>
      <c r="I15" s="180" t="s">
        <v>585</v>
      </c>
      <c r="J15" s="180" t="s">
        <v>585</v>
      </c>
      <c r="K15" s="180" t="s">
        <v>586</v>
      </c>
      <c r="L15" s="176" t="s">
        <v>585</v>
      </c>
      <c r="M15" s="184">
        <v>44012</v>
      </c>
    </row>
    <row r="16" spans="1:15" ht="14.25">
      <c r="A16" s="175" t="s">
        <v>587</v>
      </c>
      <c r="B16" s="175" t="s">
        <v>588</v>
      </c>
      <c r="C16" s="175"/>
      <c r="D16" s="178" t="s">
        <v>589</v>
      </c>
      <c r="E16" s="176"/>
      <c r="F16" s="180" t="s">
        <v>590</v>
      </c>
      <c r="G16" s="180" t="s">
        <v>511</v>
      </c>
      <c r="H16" s="180"/>
      <c r="I16" s="180" t="s">
        <v>591</v>
      </c>
      <c r="J16" s="180" t="s">
        <v>591</v>
      </c>
      <c r="K16" s="180" t="s">
        <v>592</v>
      </c>
      <c r="L16" s="176" t="s">
        <v>591</v>
      </c>
      <c r="M16" s="184">
        <v>44104</v>
      </c>
    </row>
    <row r="17" spans="1:13" ht="14.25">
      <c r="A17" s="175" t="s">
        <v>593</v>
      </c>
      <c r="B17" s="175" t="s">
        <v>594</v>
      </c>
      <c r="C17" s="175"/>
      <c r="D17" s="178" t="s">
        <v>595</v>
      </c>
      <c r="E17" s="176"/>
      <c r="F17" s="179" t="s">
        <v>596</v>
      </c>
      <c r="G17" s="180" t="s">
        <v>504</v>
      </c>
      <c r="H17" s="180"/>
      <c r="I17" s="180" t="s">
        <v>597</v>
      </c>
      <c r="J17" s="180" t="s">
        <v>597</v>
      </c>
      <c r="K17" s="180" t="s">
        <v>598</v>
      </c>
      <c r="L17" s="176" t="s">
        <v>597</v>
      </c>
      <c r="M17" s="184">
        <v>44196</v>
      </c>
    </row>
    <row r="18" spans="1:13" ht="14.25">
      <c r="A18" s="175" t="s">
        <v>599</v>
      </c>
      <c r="B18" s="175" t="s">
        <v>600</v>
      </c>
      <c r="C18" s="175"/>
      <c r="D18" s="178" t="s">
        <v>601</v>
      </c>
      <c r="E18" s="176"/>
      <c r="F18" s="180" t="s">
        <v>602</v>
      </c>
      <c r="G18" s="180" t="s">
        <v>511</v>
      </c>
      <c r="H18" s="180"/>
      <c r="I18" s="180" t="s">
        <v>603</v>
      </c>
      <c r="J18" s="180" t="s">
        <v>604</v>
      </c>
      <c r="K18" s="180" t="s">
        <v>605</v>
      </c>
      <c r="L18" s="176" t="s">
        <v>603</v>
      </c>
      <c r="M18" s="184">
        <v>44286</v>
      </c>
    </row>
    <row r="19" spans="1:13" ht="14.25">
      <c r="A19" s="175" t="s">
        <v>606</v>
      </c>
      <c r="B19" s="175" t="s">
        <v>607</v>
      </c>
      <c r="C19" s="175"/>
      <c r="D19" s="178" t="s">
        <v>608</v>
      </c>
      <c r="E19" s="176"/>
      <c r="F19" s="180" t="s">
        <v>609</v>
      </c>
      <c r="G19" s="180" t="s">
        <v>511</v>
      </c>
      <c r="H19" s="180"/>
      <c r="I19" s="180" t="s">
        <v>604</v>
      </c>
      <c r="J19" s="180" t="s">
        <v>610</v>
      </c>
      <c r="K19" s="180" t="s">
        <v>611</v>
      </c>
      <c r="L19" s="176" t="s">
        <v>604</v>
      </c>
      <c r="M19" s="184">
        <v>44377</v>
      </c>
    </row>
    <row r="20" spans="1:13" ht="14.25">
      <c r="A20" s="175" t="s">
        <v>612</v>
      </c>
      <c r="B20" s="175" t="s">
        <v>613</v>
      </c>
      <c r="C20" s="175"/>
      <c r="D20" s="178" t="s">
        <v>614</v>
      </c>
      <c r="E20" s="176"/>
      <c r="F20" s="179" t="s">
        <v>615</v>
      </c>
      <c r="G20" s="180" t="s">
        <v>511</v>
      </c>
      <c r="H20" s="180"/>
      <c r="I20" s="180" t="s">
        <v>616</v>
      </c>
      <c r="J20" s="180" t="s">
        <v>617</v>
      </c>
      <c r="K20" s="180" t="s">
        <v>618</v>
      </c>
      <c r="L20" s="176" t="s">
        <v>616</v>
      </c>
      <c r="M20" s="184">
        <v>44469</v>
      </c>
    </row>
    <row r="21" spans="1:13" ht="14.25">
      <c r="A21" s="175" t="s">
        <v>619</v>
      </c>
      <c r="B21" s="175" t="s">
        <v>620</v>
      </c>
      <c r="C21" s="175"/>
      <c r="D21" s="178" t="s">
        <v>621</v>
      </c>
      <c r="E21" s="176"/>
      <c r="F21" s="179" t="s">
        <v>622</v>
      </c>
      <c r="G21" s="180" t="s">
        <v>623</v>
      </c>
      <c r="H21" s="180"/>
      <c r="I21" s="180" t="s">
        <v>610</v>
      </c>
      <c r="J21" s="180" t="s">
        <v>624</v>
      </c>
      <c r="K21" s="180" t="s">
        <v>625</v>
      </c>
      <c r="L21" s="176" t="s">
        <v>610</v>
      </c>
      <c r="M21" s="184">
        <v>44561</v>
      </c>
    </row>
    <row r="22" spans="1:13" ht="14.25">
      <c r="A22" s="175" t="s">
        <v>626</v>
      </c>
      <c r="B22" s="175" t="s">
        <v>627</v>
      </c>
      <c r="C22" s="175"/>
      <c r="D22" s="178" t="s">
        <v>628</v>
      </c>
      <c r="E22" s="176"/>
      <c r="F22" s="179" t="s">
        <v>629</v>
      </c>
      <c r="G22" s="180" t="s">
        <v>504</v>
      </c>
      <c r="H22" s="180"/>
      <c r="I22" s="180" t="s">
        <v>617</v>
      </c>
      <c r="J22" s="180"/>
      <c r="K22" s="180" t="s">
        <v>617</v>
      </c>
      <c r="L22" s="176" t="s">
        <v>617</v>
      </c>
      <c r="M22" s="184">
        <v>44651</v>
      </c>
    </row>
    <row r="23" spans="1:13" ht="14.25">
      <c r="A23" s="175" t="s">
        <v>630</v>
      </c>
      <c r="B23" s="175" t="s">
        <v>631</v>
      </c>
      <c r="C23" s="175"/>
      <c r="D23" s="178" t="s">
        <v>632</v>
      </c>
      <c r="E23" s="176"/>
      <c r="F23" s="7" t="s">
        <v>633</v>
      </c>
      <c r="G23" s="180" t="s">
        <v>511</v>
      </c>
      <c r="H23" s="180"/>
      <c r="I23" s="180" t="s">
        <v>634</v>
      </c>
      <c r="J23" s="176"/>
      <c r="K23" s="176"/>
      <c r="L23" s="176" t="s">
        <v>634</v>
      </c>
      <c r="M23" s="184">
        <v>44742</v>
      </c>
    </row>
    <row r="24" spans="1:13" ht="14.25">
      <c r="A24" s="175" t="s">
        <v>635</v>
      </c>
      <c r="B24" s="175" t="s">
        <v>636</v>
      </c>
      <c r="C24" s="175"/>
      <c r="D24" s="178" t="s">
        <v>637</v>
      </c>
      <c r="E24" s="176"/>
      <c r="F24" s="179" t="s">
        <v>638</v>
      </c>
      <c r="G24" s="180" t="s">
        <v>511</v>
      </c>
      <c r="H24" s="180"/>
      <c r="I24" s="176"/>
      <c r="J24" s="176"/>
      <c r="K24" s="176"/>
      <c r="L24" s="176"/>
      <c r="M24" s="184">
        <v>44834</v>
      </c>
    </row>
    <row r="25" spans="1:13" ht="14.25">
      <c r="A25" s="175" t="s">
        <v>639</v>
      </c>
      <c r="B25" s="175" t="s">
        <v>640</v>
      </c>
      <c r="C25" s="175"/>
      <c r="D25" s="178" t="s">
        <v>641</v>
      </c>
      <c r="E25" s="176"/>
      <c r="F25" s="179" t="s">
        <v>642</v>
      </c>
      <c r="G25" s="180" t="s">
        <v>511</v>
      </c>
      <c r="H25" s="180"/>
      <c r="I25" s="176"/>
      <c r="J25" s="176"/>
      <c r="K25" s="176"/>
      <c r="L25" s="176"/>
      <c r="M25" s="184">
        <v>44926</v>
      </c>
    </row>
    <row r="26" spans="1:13" ht="14.25">
      <c r="A26" s="175" t="s">
        <v>643</v>
      </c>
      <c r="B26" s="175" t="s">
        <v>644</v>
      </c>
      <c r="C26" s="175"/>
      <c r="D26" s="178" t="s">
        <v>645</v>
      </c>
      <c r="E26" s="176"/>
      <c r="F26" s="179" t="s">
        <v>646</v>
      </c>
      <c r="G26" s="180" t="s">
        <v>511</v>
      </c>
      <c r="H26" s="180"/>
      <c r="I26" s="176"/>
      <c r="J26" s="176"/>
      <c r="K26" s="176"/>
      <c r="L26" s="176"/>
      <c r="M26" s="184">
        <v>45016</v>
      </c>
    </row>
    <row r="27" spans="1:13" ht="14.25">
      <c r="A27" s="175" t="s">
        <v>647</v>
      </c>
      <c r="B27" s="175" t="s">
        <v>648</v>
      </c>
      <c r="C27" s="175"/>
      <c r="D27" s="178" t="s">
        <v>649</v>
      </c>
      <c r="E27" s="176"/>
      <c r="F27" s="179" t="s">
        <v>650</v>
      </c>
      <c r="G27" s="180" t="s">
        <v>511</v>
      </c>
      <c r="H27" s="180"/>
      <c r="I27" s="176"/>
      <c r="J27" s="176"/>
      <c r="K27" s="176"/>
      <c r="L27" s="176"/>
      <c r="M27" s="184">
        <v>45107</v>
      </c>
    </row>
    <row r="28" spans="1:13" ht="14.25">
      <c r="A28" s="175"/>
      <c r="B28" s="175"/>
      <c r="C28" s="175"/>
      <c r="D28" s="178" t="s">
        <v>651</v>
      </c>
      <c r="E28" s="176"/>
      <c r="F28" s="179" t="s">
        <v>652</v>
      </c>
      <c r="G28" s="180" t="s">
        <v>641</v>
      </c>
      <c r="H28" s="180"/>
      <c r="I28" s="176"/>
      <c r="J28" s="176"/>
      <c r="K28" s="176"/>
      <c r="L28" s="176"/>
      <c r="M28" s="184">
        <v>45199</v>
      </c>
    </row>
    <row r="29" spans="1:13" ht="14.25">
      <c r="A29" s="174" t="s">
        <v>653</v>
      </c>
      <c r="B29" s="174"/>
      <c r="C29" s="175"/>
      <c r="D29" s="178" t="s">
        <v>654</v>
      </c>
      <c r="E29" s="176"/>
      <c r="F29" s="179" t="s">
        <v>655</v>
      </c>
      <c r="G29" s="180" t="s">
        <v>511</v>
      </c>
      <c r="H29" s="180"/>
      <c r="I29" s="176"/>
      <c r="J29" s="176"/>
      <c r="K29" s="176"/>
      <c r="L29" s="176"/>
      <c r="M29" s="184">
        <v>45291</v>
      </c>
    </row>
    <row r="30" spans="1:13" ht="14.25">
      <c r="A30" s="7" t="s">
        <v>500</v>
      </c>
      <c r="C30" s="175"/>
      <c r="D30" s="178" t="s">
        <v>656</v>
      </c>
      <c r="E30" s="176"/>
      <c r="F30" s="179" t="s">
        <v>657</v>
      </c>
      <c r="G30" s="180" t="s">
        <v>511</v>
      </c>
      <c r="H30" s="180"/>
      <c r="I30" s="176"/>
      <c r="J30" s="176"/>
      <c r="K30" s="176"/>
      <c r="L30" s="176"/>
      <c r="M30" s="184">
        <v>45382</v>
      </c>
    </row>
    <row r="31" spans="1:13" ht="14.25">
      <c r="A31" s="175" t="s">
        <v>507</v>
      </c>
      <c r="B31" s="175" t="s">
        <v>508</v>
      </c>
      <c r="C31" s="175"/>
      <c r="D31" s="178" t="s">
        <v>658</v>
      </c>
      <c r="E31" s="176"/>
      <c r="F31" s="179" t="s">
        <v>659</v>
      </c>
      <c r="G31" s="180" t="s">
        <v>623</v>
      </c>
      <c r="H31" s="180"/>
      <c r="I31" s="176"/>
      <c r="J31" s="176"/>
      <c r="K31" s="176"/>
      <c r="L31" s="176"/>
      <c r="M31" s="184">
        <v>45473</v>
      </c>
    </row>
    <row r="32" spans="1:13" ht="14.25">
      <c r="A32" s="175" t="s">
        <v>520</v>
      </c>
      <c r="B32" s="175" t="s">
        <v>521</v>
      </c>
      <c r="C32" s="175"/>
      <c r="D32" s="178" t="s">
        <v>660</v>
      </c>
      <c r="E32" s="176"/>
      <c r="F32" s="179" t="s">
        <v>661</v>
      </c>
      <c r="G32" s="180" t="s">
        <v>511</v>
      </c>
      <c r="H32" s="180"/>
      <c r="I32" s="176"/>
      <c r="J32" s="176"/>
      <c r="K32" s="176"/>
      <c r="L32" s="176"/>
      <c r="M32" s="184">
        <v>45565</v>
      </c>
    </row>
    <row r="33" spans="1:13" ht="14.25">
      <c r="A33" s="175" t="s">
        <v>532</v>
      </c>
      <c r="B33" s="175" t="s">
        <v>533</v>
      </c>
      <c r="C33" s="175"/>
      <c r="D33" s="178" t="s">
        <v>662</v>
      </c>
      <c r="E33" s="176"/>
      <c r="F33" s="180" t="s">
        <v>663</v>
      </c>
      <c r="G33" s="180" t="s">
        <v>511</v>
      </c>
      <c r="H33" s="180"/>
      <c r="I33" s="176"/>
      <c r="J33" s="176"/>
      <c r="K33" s="176"/>
      <c r="L33" s="176"/>
      <c r="M33" s="184">
        <v>45657</v>
      </c>
    </row>
    <row r="34" spans="1:13" ht="14.25">
      <c r="A34" s="175" t="s">
        <v>545</v>
      </c>
      <c r="B34" s="175" t="s">
        <v>546</v>
      </c>
      <c r="C34" s="175"/>
      <c r="D34" s="178" t="s">
        <v>664</v>
      </c>
      <c r="E34" s="176"/>
      <c r="F34" s="179" t="s">
        <v>665</v>
      </c>
      <c r="G34" s="180" t="s">
        <v>623</v>
      </c>
      <c r="H34" s="180"/>
      <c r="I34" s="176"/>
      <c r="J34" s="176"/>
      <c r="K34" s="176"/>
      <c r="L34" s="176"/>
      <c r="M34" s="184">
        <v>45747</v>
      </c>
    </row>
    <row r="35" spans="1:13" ht="14.25">
      <c r="A35" s="175" t="s">
        <v>551</v>
      </c>
      <c r="B35" s="175" t="s">
        <v>552</v>
      </c>
      <c r="C35" s="175"/>
      <c r="D35" s="178" t="s">
        <v>666</v>
      </c>
      <c r="E35" s="176"/>
      <c r="F35" s="179" t="s">
        <v>667</v>
      </c>
      <c r="G35" s="180" t="s">
        <v>504</v>
      </c>
      <c r="H35" s="180"/>
      <c r="I35" s="176"/>
      <c r="J35" s="176"/>
      <c r="K35" s="176"/>
      <c r="L35" s="176"/>
      <c r="M35" s="184">
        <v>45838</v>
      </c>
    </row>
    <row r="36" spans="1:13" ht="14.25">
      <c r="A36" s="175" t="s">
        <v>575</v>
      </c>
      <c r="B36" s="175" t="s">
        <v>576</v>
      </c>
      <c r="C36" s="175"/>
      <c r="D36" s="178" t="s">
        <v>668</v>
      </c>
      <c r="E36" s="176"/>
      <c r="F36" s="179" t="s">
        <v>669</v>
      </c>
      <c r="G36" s="180" t="s">
        <v>511</v>
      </c>
      <c r="H36" s="180"/>
      <c r="I36" s="176"/>
      <c r="J36" s="176"/>
      <c r="K36" s="176"/>
      <c r="L36" s="176"/>
      <c r="M36" s="184">
        <v>45930</v>
      </c>
    </row>
    <row r="37" spans="1:13" ht="14.25">
      <c r="A37" s="175" t="s">
        <v>581</v>
      </c>
      <c r="B37" s="175" t="s">
        <v>582</v>
      </c>
      <c r="C37" s="175"/>
      <c r="D37" s="178" t="s">
        <v>670</v>
      </c>
      <c r="E37" s="176" t="s">
        <v>472</v>
      </c>
      <c r="F37" s="179" t="s">
        <v>671</v>
      </c>
      <c r="G37" s="180" t="s">
        <v>504</v>
      </c>
      <c r="H37" s="180"/>
      <c r="I37" s="176"/>
      <c r="J37" s="176"/>
      <c r="K37" s="176"/>
      <c r="L37" s="176"/>
      <c r="M37" s="184">
        <v>46022</v>
      </c>
    </row>
    <row r="38" spans="1:13" ht="14.25">
      <c r="A38" s="175" t="s">
        <v>587</v>
      </c>
      <c r="B38" s="175" t="s">
        <v>588</v>
      </c>
      <c r="C38" s="176"/>
      <c r="D38" s="178" t="s">
        <v>672</v>
      </c>
      <c r="E38" s="176"/>
      <c r="F38" s="179" t="s">
        <v>673</v>
      </c>
      <c r="G38" s="180" t="s">
        <v>511</v>
      </c>
      <c r="H38" s="180"/>
      <c r="I38" s="176"/>
      <c r="J38" s="176"/>
      <c r="K38" s="176"/>
      <c r="L38" s="176"/>
      <c r="M38" s="184">
        <v>46112</v>
      </c>
    </row>
    <row r="39" spans="1:13" ht="14.25">
      <c r="A39" s="175" t="s">
        <v>599</v>
      </c>
      <c r="B39" s="175" t="s">
        <v>600</v>
      </c>
      <c r="C39" s="176"/>
      <c r="D39" s="178" t="s">
        <v>674</v>
      </c>
      <c r="E39" s="176"/>
      <c r="F39" s="179" t="s">
        <v>675</v>
      </c>
      <c r="G39" s="180" t="s">
        <v>511</v>
      </c>
      <c r="H39" s="180"/>
      <c r="I39" s="176"/>
      <c r="J39" s="176"/>
      <c r="K39" s="176"/>
      <c r="L39" s="176"/>
      <c r="M39" s="184">
        <v>46203</v>
      </c>
    </row>
    <row r="40" spans="1:13" ht="14.25">
      <c r="A40" s="175" t="s">
        <v>612</v>
      </c>
      <c r="B40" s="175" t="s">
        <v>613</v>
      </c>
      <c r="C40" s="176"/>
      <c r="D40" s="178" t="s">
        <v>676</v>
      </c>
      <c r="E40" s="176"/>
      <c r="F40" s="179" t="s">
        <v>677</v>
      </c>
      <c r="G40" s="180" t="s">
        <v>504</v>
      </c>
      <c r="H40" s="180"/>
      <c r="I40" s="176"/>
      <c r="J40" s="176"/>
      <c r="K40" s="176"/>
      <c r="L40" s="176"/>
      <c r="M40" s="184">
        <v>46295</v>
      </c>
    </row>
    <row r="41" spans="1:13" ht="14.25">
      <c r="A41" s="175" t="s">
        <v>619</v>
      </c>
      <c r="B41" s="175" t="s">
        <v>620</v>
      </c>
      <c r="C41" s="176"/>
      <c r="D41" s="178" t="s">
        <v>678</v>
      </c>
      <c r="E41" s="176"/>
      <c r="F41" s="180" t="s">
        <v>679</v>
      </c>
      <c r="G41" s="180" t="s">
        <v>511</v>
      </c>
      <c r="H41" s="180"/>
      <c r="I41" s="176"/>
      <c r="J41" s="176"/>
      <c r="K41" s="176"/>
      <c r="L41" s="176"/>
      <c r="M41" s="184">
        <v>46387</v>
      </c>
    </row>
    <row r="42" spans="1:13" ht="14.25">
      <c r="A42" s="175" t="s">
        <v>630</v>
      </c>
      <c r="B42" s="175" t="s">
        <v>631</v>
      </c>
      <c r="C42" s="176"/>
      <c r="D42" s="176"/>
      <c r="E42" s="176"/>
      <c r="F42" s="179" t="s">
        <v>680</v>
      </c>
      <c r="G42" s="180" t="s">
        <v>504</v>
      </c>
      <c r="H42" s="180"/>
      <c r="I42" s="176"/>
      <c r="J42" s="176"/>
      <c r="K42" s="176"/>
      <c r="L42" s="176"/>
      <c r="M42" s="184">
        <v>46477</v>
      </c>
    </row>
    <row r="43" spans="1:13" ht="14.25">
      <c r="A43" s="175" t="s">
        <v>639</v>
      </c>
      <c r="B43" s="175" t="s">
        <v>640</v>
      </c>
      <c r="C43" s="176"/>
      <c r="D43" s="176"/>
      <c r="E43" s="176"/>
      <c r="F43" s="179" t="s">
        <v>681</v>
      </c>
      <c r="G43" s="180" t="s">
        <v>511</v>
      </c>
      <c r="H43" s="176"/>
      <c r="I43" s="176"/>
      <c r="J43" s="176"/>
      <c r="K43" s="176"/>
      <c r="L43" s="176"/>
      <c r="M43" s="184">
        <v>46568</v>
      </c>
    </row>
    <row r="44" spans="1:13" ht="14.25">
      <c r="A44" s="175" t="s">
        <v>647</v>
      </c>
      <c r="B44" s="175" t="s">
        <v>648</v>
      </c>
      <c r="C44" s="176"/>
      <c r="D44" s="176"/>
      <c r="E44" s="176"/>
      <c r="F44" s="179" t="s">
        <v>682</v>
      </c>
      <c r="G44" s="180" t="s">
        <v>511</v>
      </c>
      <c r="H44" s="177"/>
      <c r="I44" s="176"/>
      <c r="J44" s="176"/>
      <c r="K44" s="176"/>
      <c r="L44" s="176"/>
      <c r="M44" s="184">
        <v>46660</v>
      </c>
    </row>
    <row r="45" spans="1:13" ht="14.25">
      <c r="A45" s="175"/>
      <c r="B45" s="175"/>
      <c r="C45" s="176"/>
      <c r="D45" s="176"/>
      <c r="E45" s="176"/>
      <c r="F45" s="179" t="s">
        <v>683</v>
      </c>
      <c r="G45" s="180" t="s">
        <v>623</v>
      </c>
      <c r="H45" s="180"/>
      <c r="I45" s="176"/>
      <c r="J45" s="176"/>
      <c r="K45" s="176"/>
      <c r="L45" s="176"/>
      <c r="M45" s="184">
        <v>46752</v>
      </c>
    </row>
    <row r="46" spans="1:13" ht="14.25">
      <c r="A46" s="175"/>
      <c r="B46" s="175"/>
      <c r="C46" s="176"/>
      <c r="D46" s="176"/>
      <c r="E46" s="176"/>
      <c r="F46" s="176" t="s">
        <v>684</v>
      </c>
      <c r="G46" s="176" t="s">
        <v>623</v>
      </c>
      <c r="H46" s="180"/>
      <c r="I46" s="176"/>
      <c r="J46" s="176"/>
      <c r="K46" s="176"/>
      <c r="L46" s="176"/>
      <c r="M46" s="184">
        <v>46843</v>
      </c>
    </row>
    <row r="47" spans="1:13" ht="14.25">
      <c r="C47" s="176"/>
      <c r="D47" s="176"/>
      <c r="E47" s="176"/>
      <c r="F47" s="176" t="s">
        <v>685</v>
      </c>
      <c r="G47" s="176" t="s">
        <v>623</v>
      </c>
      <c r="H47" s="180"/>
      <c r="I47" s="176"/>
      <c r="J47" s="176"/>
      <c r="K47" s="176"/>
      <c r="L47" s="176"/>
      <c r="M47" s="184">
        <v>46934</v>
      </c>
    </row>
    <row r="48" spans="1:13" ht="14.25">
      <c r="A48" s="174" t="s">
        <v>686</v>
      </c>
      <c r="B48" s="174"/>
      <c r="C48" s="176"/>
      <c r="D48" s="176"/>
      <c r="E48" s="176"/>
      <c r="F48" s="176" t="s">
        <v>687</v>
      </c>
      <c r="G48" s="176" t="s">
        <v>623</v>
      </c>
      <c r="H48" s="180"/>
      <c r="I48" s="176"/>
      <c r="J48" s="176"/>
      <c r="K48" s="176"/>
      <c r="L48" s="176"/>
      <c r="M48" s="184">
        <v>47026</v>
      </c>
    </row>
    <row r="49" spans="1:13" ht="14.25">
      <c r="A49" s="7" t="s">
        <v>500</v>
      </c>
      <c r="C49" s="176"/>
      <c r="D49" s="176"/>
      <c r="E49" s="176"/>
      <c r="F49" s="176" t="s">
        <v>688</v>
      </c>
      <c r="G49" s="176" t="s">
        <v>511</v>
      </c>
      <c r="H49" s="180"/>
      <c r="I49" s="176"/>
      <c r="J49" s="176"/>
      <c r="K49" s="176"/>
      <c r="L49" s="176"/>
      <c r="M49" s="184">
        <v>47118</v>
      </c>
    </row>
    <row r="50" spans="1:13" ht="14.25">
      <c r="A50" s="175" t="s">
        <v>539</v>
      </c>
      <c r="B50" s="175" t="s">
        <v>540</v>
      </c>
      <c r="C50" s="176"/>
      <c r="D50" s="176"/>
      <c r="E50" s="176"/>
      <c r="F50" s="176" t="s">
        <v>689</v>
      </c>
      <c r="G50" s="176" t="s">
        <v>623</v>
      </c>
      <c r="H50" s="180"/>
      <c r="I50" s="176"/>
      <c r="J50" s="176"/>
      <c r="K50" s="176"/>
      <c r="L50" s="176"/>
      <c r="M50" s="184">
        <v>47208</v>
      </c>
    </row>
    <row r="51" spans="1:13" ht="14.25">
      <c r="A51" s="175" t="s">
        <v>526</v>
      </c>
      <c r="B51" s="175" t="s">
        <v>527</v>
      </c>
      <c r="C51" s="176"/>
      <c r="D51" s="176"/>
      <c r="E51" s="176"/>
      <c r="F51" s="176" t="s">
        <v>690</v>
      </c>
      <c r="G51" s="176" t="s">
        <v>623</v>
      </c>
      <c r="H51" s="180"/>
      <c r="I51" s="176"/>
      <c r="J51" s="176"/>
      <c r="K51" s="176"/>
      <c r="L51" s="176"/>
      <c r="M51" s="184">
        <v>47299</v>
      </c>
    </row>
    <row r="52" spans="1:13" ht="16.5">
      <c r="A52" s="326" t="s">
        <v>691</v>
      </c>
      <c r="B52" s="179" t="s">
        <v>692</v>
      </c>
      <c r="C52" s="176"/>
      <c r="D52" s="176"/>
      <c r="E52" s="176"/>
      <c r="F52" s="176" t="s">
        <v>693</v>
      </c>
      <c r="G52" s="176" t="s">
        <v>623</v>
      </c>
      <c r="H52" s="180"/>
      <c r="I52" s="176"/>
      <c r="J52" s="176"/>
      <c r="K52" s="176"/>
      <c r="L52" s="176"/>
      <c r="M52" s="184">
        <v>47391</v>
      </c>
    </row>
    <row r="53" spans="1:13" ht="16.5">
      <c r="A53" s="326" t="s">
        <v>694</v>
      </c>
      <c r="B53" s="179" t="s">
        <v>695</v>
      </c>
      <c r="C53" s="176"/>
      <c r="F53" s="176" t="s">
        <v>696</v>
      </c>
      <c r="G53" s="176" t="s">
        <v>504</v>
      </c>
      <c r="H53" s="180"/>
      <c r="I53" s="176"/>
      <c r="J53" s="176"/>
      <c r="K53" s="176"/>
      <c r="L53" s="176"/>
      <c r="M53" s="184">
        <v>47483</v>
      </c>
    </row>
    <row r="54" spans="1:13" ht="16.5">
      <c r="A54" s="326" t="s">
        <v>697</v>
      </c>
      <c r="B54" s="179" t="s">
        <v>698</v>
      </c>
      <c r="C54" s="176"/>
      <c r="F54" s="176" t="s">
        <v>699</v>
      </c>
      <c r="G54" s="176" t="s">
        <v>511</v>
      </c>
      <c r="H54" s="180"/>
      <c r="I54" s="176"/>
      <c r="J54" s="176"/>
      <c r="K54" s="176"/>
      <c r="L54" s="176"/>
      <c r="M54" s="184">
        <v>47573</v>
      </c>
    </row>
    <row r="55" spans="1:13" ht="16.5">
      <c r="A55" s="326" t="s">
        <v>700</v>
      </c>
      <c r="B55" s="179" t="s">
        <v>701</v>
      </c>
      <c r="C55" s="176"/>
      <c r="F55" s="176" t="s">
        <v>702</v>
      </c>
      <c r="G55" s="176" t="s">
        <v>511</v>
      </c>
      <c r="H55" s="180"/>
      <c r="I55" s="176"/>
      <c r="J55" s="176"/>
      <c r="K55" s="176"/>
      <c r="L55" s="176"/>
      <c r="M55" s="184">
        <v>47664</v>
      </c>
    </row>
    <row r="56" spans="1:13" ht="16.5">
      <c r="A56" s="326" t="s">
        <v>703</v>
      </c>
      <c r="B56" s="179" t="s">
        <v>704</v>
      </c>
      <c r="F56" s="7" t="s">
        <v>705</v>
      </c>
      <c r="G56" s="176" t="s">
        <v>706</v>
      </c>
      <c r="H56" s="180"/>
      <c r="I56" s="176"/>
      <c r="J56" s="176"/>
      <c r="K56" s="176"/>
      <c r="L56" s="176"/>
      <c r="M56" s="184">
        <v>47756</v>
      </c>
    </row>
    <row r="57" spans="1:13" ht="16.5">
      <c r="A57" s="326" t="s">
        <v>707</v>
      </c>
      <c r="B57" s="179" t="s">
        <v>708</v>
      </c>
      <c r="F57" s="7" t="s">
        <v>709</v>
      </c>
      <c r="G57" s="176" t="s">
        <v>710</v>
      </c>
      <c r="H57" s="180"/>
      <c r="I57" s="176"/>
      <c r="J57" s="176"/>
      <c r="K57" s="176"/>
      <c r="L57" s="176"/>
      <c r="M57" s="184">
        <v>47848</v>
      </c>
    </row>
    <row r="58" spans="1:13" ht="16.5">
      <c r="A58" s="326" t="s">
        <v>711</v>
      </c>
      <c r="B58" s="179" t="s">
        <v>712</v>
      </c>
      <c r="F58" s="7" t="s">
        <v>713</v>
      </c>
      <c r="G58" s="176" t="s">
        <v>511</v>
      </c>
      <c r="H58" s="180"/>
      <c r="I58" s="176"/>
      <c r="J58" s="176"/>
      <c r="K58" s="176"/>
      <c r="L58" s="176"/>
      <c r="M58" s="184">
        <v>47938</v>
      </c>
    </row>
    <row r="59" spans="1:13" ht="16.5">
      <c r="A59" s="326" t="s">
        <v>714</v>
      </c>
      <c r="B59" s="179" t="s">
        <v>715</v>
      </c>
      <c r="F59" s="7" t="s">
        <v>716</v>
      </c>
      <c r="G59" s="176" t="s">
        <v>511</v>
      </c>
      <c r="H59" s="180"/>
      <c r="I59" s="176"/>
      <c r="J59" s="176"/>
      <c r="K59" s="176"/>
      <c r="L59" s="176"/>
      <c r="M59" s="184">
        <v>48029</v>
      </c>
    </row>
    <row r="60" spans="1:13" ht="16.5">
      <c r="A60" s="326" t="s">
        <v>717</v>
      </c>
      <c r="B60" s="179" t="s">
        <v>718</v>
      </c>
      <c r="F60" s="7" t="s">
        <v>719</v>
      </c>
      <c r="G60" s="176" t="s">
        <v>504</v>
      </c>
      <c r="H60" s="180"/>
      <c r="I60" s="176"/>
      <c r="J60" s="176"/>
      <c r="K60" s="176"/>
      <c r="L60" s="176"/>
      <c r="M60" s="184">
        <v>48121</v>
      </c>
    </row>
    <row r="61" spans="1:13" ht="16.5">
      <c r="A61" s="326" t="s">
        <v>720</v>
      </c>
      <c r="B61" s="179" t="s">
        <v>721</v>
      </c>
      <c r="F61" s="7" t="s">
        <v>722</v>
      </c>
      <c r="G61" s="176" t="s">
        <v>511</v>
      </c>
      <c r="H61" s="180"/>
      <c r="I61" s="176"/>
      <c r="J61" s="176"/>
      <c r="K61" s="176"/>
      <c r="L61" s="176"/>
      <c r="M61" s="184">
        <v>48213</v>
      </c>
    </row>
    <row r="62" spans="1:13" ht="16.5">
      <c r="A62" s="326" t="s">
        <v>723</v>
      </c>
      <c r="B62" s="179" t="s">
        <v>724</v>
      </c>
      <c r="F62" s="7" t="s">
        <v>725</v>
      </c>
      <c r="G62" s="176" t="s">
        <v>511</v>
      </c>
      <c r="H62" s="180"/>
      <c r="I62" s="176"/>
      <c r="J62" s="176"/>
      <c r="K62" s="176"/>
      <c r="L62" s="176"/>
      <c r="M62" s="185"/>
    </row>
    <row r="63" spans="1:13" ht="16.5">
      <c r="A63" s="326" t="s">
        <v>726</v>
      </c>
      <c r="B63" s="179" t="s">
        <v>727</v>
      </c>
      <c r="F63" s="7" t="s">
        <v>728</v>
      </c>
      <c r="G63" s="176" t="s">
        <v>511</v>
      </c>
      <c r="H63" s="180"/>
      <c r="I63" s="176"/>
      <c r="J63" s="176"/>
      <c r="K63" s="176"/>
      <c r="L63" s="176"/>
      <c r="M63" s="185"/>
    </row>
    <row r="64" spans="1:13" ht="16.5">
      <c r="A64" s="326" t="s">
        <v>729</v>
      </c>
      <c r="B64" s="179" t="s">
        <v>730</v>
      </c>
      <c r="F64" s="7" t="s">
        <v>731</v>
      </c>
      <c r="G64" s="176" t="s">
        <v>710</v>
      </c>
      <c r="H64" s="180"/>
      <c r="I64" s="176"/>
      <c r="J64" s="176"/>
      <c r="K64" s="176"/>
      <c r="L64" s="176"/>
      <c r="M64" s="185"/>
    </row>
    <row r="65" spans="1:13" ht="16.5">
      <c r="A65" s="326" t="s">
        <v>732</v>
      </c>
      <c r="B65" s="179" t="s">
        <v>733</v>
      </c>
      <c r="F65" s="7" t="s">
        <v>734</v>
      </c>
      <c r="G65" s="176" t="s">
        <v>511</v>
      </c>
      <c r="H65" s="180"/>
      <c r="I65" s="180"/>
      <c r="J65" s="176"/>
      <c r="K65" s="176"/>
      <c r="L65" s="176"/>
      <c r="M65" s="185"/>
    </row>
    <row r="66" spans="1:13" ht="14.25">
      <c r="F66" s="7" t="s">
        <v>735</v>
      </c>
      <c r="G66" s="176" t="s">
        <v>511</v>
      </c>
      <c r="H66" s="180"/>
      <c r="I66" s="180"/>
      <c r="J66" s="176"/>
      <c r="K66" s="176"/>
      <c r="L66" s="176"/>
      <c r="M66" s="185"/>
    </row>
    <row r="67" spans="1:13" ht="14.25">
      <c r="F67" s="7" t="s">
        <v>736</v>
      </c>
      <c r="G67" s="176" t="s">
        <v>511</v>
      </c>
      <c r="H67" s="180"/>
      <c r="I67" s="180"/>
      <c r="J67" s="176"/>
      <c r="K67" s="176"/>
      <c r="L67" s="176"/>
      <c r="M67" s="185"/>
    </row>
    <row r="68" spans="1:13" ht="14.25">
      <c r="A68" s="174" t="s">
        <v>737</v>
      </c>
      <c r="B68" s="174"/>
      <c r="F68" s="7" t="s">
        <v>738</v>
      </c>
      <c r="G68" s="176" t="s">
        <v>641</v>
      </c>
      <c r="H68" s="180"/>
      <c r="I68" s="180"/>
      <c r="J68" s="176"/>
      <c r="K68" s="176"/>
      <c r="L68" s="176"/>
      <c r="M68" s="185"/>
    </row>
    <row r="69" spans="1:13" ht="14.25">
      <c r="A69" s="175" t="s">
        <v>514</v>
      </c>
      <c r="B69" s="175" t="s">
        <v>515</v>
      </c>
      <c r="F69" s="7" t="s">
        <v>739</v>
      </c>
      <c r="G69" s="176" t="s">
        <v>504</v>
      </c>
      <c r="H69" s="180"/>
      <c r="I69" s="180"/>
      <c r="J69" s="176"/>
      <c r="K69" s="176"/>
      <c r="L69" s="176"/>
      <c r="M69" s="185"/>
    </row>
    <row r="70" spans="1:13" ht="14.25">
      <c r="A70" s="175" t="s">
        <v>557</v>
      </c>
      <c r="B70" s="175" t="s">
        <v>558</v>
      </c>
      <c r="F70" s="7" t="s">
        <v>740</v>
      </c>
      <c r="G70" s="176" t="s">
        <v>511</v>
      </c>
      <c r="H70" s="180"/>
      <c r="I70" s="180"/>
      <c r="J70" s="176"/>
      <c r="K70" s="176"/>
      <c r="L70" s="176"/>
      <c r="M70" s="185"/>
    </row>
    <row r="71" spans="1:13" ht="14.25">
      <c r="A71" s="175" t="s">
        <v>563</v>
      </c>
      <c r="B71" s="175" t="s">
        <v>564</v>
      </c>
      <c r="F71" s="7" t="s">
        <v>741</v>
      </c>
      <c r="G71" s="176" t="s">
        <v>511</v>
      </c>
      <c r="H71" s="180"/>
      <c r="I71" s="180"/>
      <c r="J71" s="176"/>
      <c r="K71" s="176"/>
      <c r="L71" s="176"/>
      <c r="M71" s="185"/>
    </row>
    <row r="72" spans="1:13" ht="14.25">
      <c r="A72" s="175" t="s">
        <v>569</v>
      </c>
      <c r="B72" s="175" t="s">
        <v>570</v>
      </c>
      <c r="F72" s="7" t="s">
        <v>742</v>
      </c>
      <c r="G72" s="176" t="s">
        <v>511</v>
      </c>
      <c r="H72" s="180"/>
      <c r="I72" s="180"/>
      <c r="J72" s="176"/>
      <c r="K72" s="176"/>
      <c r="L72" s="176"/>
      <c r="M72" s="185"/>
    </row>
    <row r="73" spans="1:13" ht="14.25">
      <c r="A73" s="175" t="s">
        <v>593</v>
      </c>
      <c r="B73" s="175" t="s">
        <v>594</v>
      </c>
      <c r="F73" s="7" t="s">
        <v>743</v>
      </c>
      <c r="G73" s="176" t="s">
        <v>641</v>
      </c>
      <c r="H73" s="180"/>
      <c r="I73" s="180"/>
      <c r="J73" s="176"/>
      <c r="K73" s="176"/>
      <c r="L73" s="176"/>
      <c r="M73" s="185"/>
    </row>
    <row r="74" spans="1:13" ht="14.25">
      <c r="A74" s="175" t="s">
        <v>606</v>
      </c>
      <c r="B74" s="175" t="s">
        <v>607</v>
      </c>
      <c r="F74" s="7" t="s">
        <v>744</v>
      </c>
      <c r="G74" s="176" t="s">
        <v>511</v>
      </c>
      <c r="H74" s="180"/>
      <c r="I74" s="180"/>
      <c r="J74" s="176"/>
      <c r="K74" s="176"/>
      <c r="L74" s="176"/>
      <c r="M74" s="185"/>
    </row>
    <row r="75" spans="1:13" ht="14.25">
      <c r="A75" s="175" t="s">
        <v>626</v>
      </c>
      <c r="B75" s="175" t="s">
        <v>627</v>
      </c>
      <c r="F75" s="7" t="s">
        <v>745</v>
      </c>
      <c r="G75" s="176" t="s">
        <v>641</v>
      </c>
      <c r="H75" s="180"/>
      <c r="I75" s="180"/>
      <c r="J75" s="176"/>
      <c r="K75" s="176"/>
      <c r="L75" s="176"/>
      <c r="M75" s="185"/>
    </row>
    <row r="76" spans="1:13" ht="14.25">
      <c r="A76" s="175" t="s">
        <v>635</v>
      </c>
      <c r="B76" s="175" t="s">
        <v>636</v>
      </c>
      <c r="G76" s="176"/>
      <c r="H76" s="180"/>
      <c r="I76" s="180"/>
      <c r="J76" s="176"/>
      <c r="K76" s="176"/>
      <c r="L76" s="176"/>
      <c r="M76" s="185"/>
    </row>
    <row r="77" spans="1:13" ht="14.25">
      <c r="A77" s="175" t="s">
        <v>643</v>
      </c>
      <c r="B77" s="175" t="s">
        <v>644</v>
      </c>
      <c r="G77" s="176"/>
      <c r="H77" s="180"/>
      <c r="I77" s="180"/>
      <c r="J77" s="176"/>
      <c r="K77" s="176"/>
      <c r="L77" s="176"/>
      <c r="M77" s="185"/>
    </row>
    <row r="78" spans="1:13" ht="14.25">
      <c r="G78" s="176"/>
      <c r="H78" s="180"/>
      <c r="I78" s="180"/>
      <c r="J78" s="176"/>
      <c r="K78" s="176"/>
      <c r="L78" s="176"/>
      <c r="M78" s="185"/>
    </row>
    <row r="79" spans="1:13" ht="14.25">
      <c r="G79" s="176"/>
      <c r="H79" s="180"/>
      <c r="I79" s="180"/>
      <c r="J79" s="176"/>
      <c r="K79" s="176"/>
      <c r="L79" s="176"/>
      <c r="M79" s="185"/>
    </row>
    <row r="80" spans="1:13" ht="14.25">
      <c r="G80" s="176"/>
      <c r="H80" s="180"/>
      <c r="I80" s="180"/>
      <c r="J80" s="176"/>
      <c r="K80" s="176"/>
      <c r="L80" s="176"/>
      <c r="M80" s="185"/>
    </row>
    <row r="81" spans="7:13" ht="14.25">
      <c r="G81" s="176"/>
      <c r="H81" s="180"/>
      <c r="I81" s="180"/>
      <c r="J81" s="176"/>
      <c r="K81" s="176"/>
      <c r="L81" s="176"/>
      <c r="M81" s="185"/>
    </row>
    <row r="82" spans="7:13" ht="14.25">
      <c r="G82" s="176"/>
      <c r="H82" s="180"/>
      <c r="I82" s="180"/>
      <c r="J82" s="176"/>
      <c r="K82" s="176"/>
      <c r="L82" s="176"/>
      <c r="M82" s="185"/>
    </row>
    <row r="83" spans="7:13" ht="14.25">
      <c r="G83" s="176"/>
      <c r="H83" s="180"/>
      <c r="I83" s="180"/>
      <c r="J83" s="176"/>
      <c r="K83" s="176"/>
      <c r="L83" s="176"/>
      <c r="M83" s="185"/>
    </row>
    <row r="84" spans="7:13" ht="14.25">
      <c r="G84" s="176"/>
      <c r="H84" s="180"/>
      <c r="I84" s="180"/>
      <c r="J84" s="176"/>
      <c r="K84" s="176"/>
      <c r="L84" s="176"/>
      <c r="M84" s="185"/>
    </row>
    <row r="85" spans="7:13">
      <c r="I85" s="8"/>
    </row>
    <row r="86" spans="7:13">
      <c r="I86" s="8"/>
    </row>
    <row r="87" spans="7:13">
      <c r="I87" s="8"/>
    </row>
    <row r="88" spans="7:13">
      <c r="I88" s="8"/>
    </row>
  </sheetData>
  <sheetProtection formatCells="0" formatColumns="0"/>
  <dataValidations count="1">
    <dataValidation type="list" allowBlank="1" showInputMessage="1" showErrorMessage="1" sqref="H29 G32" xr:uid="{00000000-0002-0000-0B00-000000000000}">
      <formula1>ANZSIC</formula1>
    </dataValidation>
  </dataValidations>
  <pageMargins left="0.70866141732283472" right="0.70866141732283472" top="0.74803149606299213" bottom="0.74803149606299213" header="0.31496062992125984" footer="0.31496062992125984"/>
  <pageSetup paperSize="8" scale="60" orientation="landscape" r:id="rId1"/>
  <headerFooter>
    <oddHeader>&amp;C&amp;"Calibri"&amp;10&amp;K000000 UNCLASSIFIED&amp;1#_x000D_</oddHeader>
    <oddFooter>&amp;C_x000D_&amp;1#&amp;"Calibri"&amp;10&amp;K000000 UNCLASSIFIED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0a96ef04-aa34-4189-a720-17bd0c6c30fd" ContentTypeId="0x010100FE3B0EADF4F0FD4B8BA4BFFA70ABFC2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XYM3HSXCN6TQ-346187183-180</_dlc_DocId>
    <_dlc_DocIdUrl xmlns="11fb6a34-6e60-43a8-9570-c7d9a80802da">
      <Url>https://rbnzgovt.sharepoint.com/sites/Policy-DepositTakers/_layouts/15/DocIdRedir.aspx?ID=XYM3HSXCN6TQ-346187183-180</Url>
      <Description>XYM3HSXCN6TQ-346187183-180</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Props1.xml><?xml version="1.0" encoding="utf-8"?>
<ds:datastoreItem xmlns:ds="http://schemas.openxmlformats.org/officeDocument/2006/customXml" ds:itemID="{CAF303AC-8077-4B8B-9130-955A68307C92}">
  <ds:schemaRefs>
    <ds:schemaRef ds:uri="http://schemas.microsoft.com/sharepoint/v3/contenttype/forms"/>
  </ds:schemaRefs>
</ds:datastoreItem>
</file>

<file path=customXml/itemProps2.xml><?xml version="1.0" encoding="utf-8"?>
<ds:datastoreItem xmlns:ds="http://schemas.openxmlformats.org/officeDocument/2006/customXml" ds:itemID="{0F71B9B1-1210-48D2-AB55-DB98E1C7F7E9}">
  <ds:schemaRefs>
    <ds:schemaRef ds:uri="Microsoft.SharePoint.Taxonomy.ContentTypeSync"/>
  </ds:schemaRefs>
</ds:datastoreItem>
</file>

<file path=customXml/itemProps3.xml><?xml version="1.0" encoding="utf-8"?>
<ds:datastoreItem xmlns:ds="http://schemas.openxmlformats.org/officeDocument/2006/customXml" ds:itemID="{363E8A04-9E12-4DBC-9F2A-531B2BEDC602}">
  <ds:schemaRefs>
    <ds:schemaRef ds:uri="http://schemas.microsoft.com/sharepoint/events"/>
  </ds:schemaRefs>
</ds:datastoreItem>
</file>

<file path=customXml/itemProps4.xml><?xml version="1.0" encoding="utf-8"?>
<ds:datastoreItem xmlns:ds="http://schemas.openxmlformats.org/officeDocument/2006/customXml" ds:itemID="{DEE6D487-490D-49F6-8F6B-87F40A7365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86ABDDE-9355-4155-88AE-9BEB1E2974E9}">
  <ds:schemaRefs>
    <ds:schemaRef ds:uri="http://schemas.microsoft.com/office/2006/documentManagement/types"/>
    <ds:schemaRef ds:uri="http://purl.org/dc/terms/"/>
    <ds:schemaRef ds:uri="http://schemas.microsoft.com/office/2006/metadata/properties"/>
    <ds:schemaRef ds:uri="http://schemas.openxmlformats.org/package/2006/metadata/core-properties"/>
    <ds:schemaRef ds:uri="bf8c6de0-13ee-4e4a-9d64-2f3fbf66de3d"/>
    <ds:schemaRef ds:uri="http://purl.org/dc/elements/1.1/"/>
    <ds:schemaRef ds:uri="http://www.w3.org/XML/1998/namespace"/>
    <ds:schemaRef ds:uri="http://purl.org/dc/dcmitype/"/>
    <ds:schemaRef ds:uri="3e20cdc3-34b8-4237-be7d-b065496a0572"/>
    <ds:schemaRef ds:uri="http://schemas.microsoft.com/office/infopath/2007/PartnerControls"/>
    <ds:schemaRef ds:uri="11fb6a34-6e60-43a8-9570-c7d9a80802d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Cover</vt:lpstr>
      <vt:lpstr>Sign-off</vt:lpstr>
      <vt:lpstr>Dashboard summary</vt:lpstr>
      <vt:lpstr>A. Capital composition</vt:lpstr>
      <vt:lpstr>B. Cap instruments &amp; req</vt:lpstr>
      <vt:lpstr>C. Credit risk (Standardised)</vt:lpstr>
      <vt:lpstr>Summary validation</vt:lpstr>
      <vt:lpstr>Change log</vt:lpstr>
      <vt:lpstr>Lists</vt:lpstr>
      <vt:lpstr>ALF admin</vt:lpstr>
      <vt:lpstr>ANZSIC</vt:lpstr>
      <vt:lpstr>Locally_Incorporated</vt:lpstr>
      <vt:lpstr>'A. Capital composition'!Print_Area</vt:lpstr>
      <vt:lpstr>'B. Cap instruments &amp; req'!Print_Area</vt:lpstr>
      <vt:lpstr>'C. Credit risk (Standardised)'!Print_Area</vt:lpstr>
      <vt:lpstr>'Change log'!Print_Area</vt:lpstr>
      <vt:lpstr>'Dashboard summary'!Print_Area</vt:lpstr>
      <vt:lpstr>Lists!Print_Area</vt:lpstr>
      <vt:lpstr>'Sign-off'!Print_Area</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Capital Satellite Survey</dc:subject>
  <dc:creator>Wesley Tanuvasa</dc:creator>
  <cp:keywords/>
  <dc:description/>
  <cp:lastModifiedBy>Daniel Snethlage</cp:lastModifiedBy>
  <cp:revision/>
  <dcterms:created xsi:type="dcterms:W3CDTF">2015-11-29T21:12:44Z</dcterms:created>
  <dcterms:modified xsi:type="dcterms:W3CDTF">2026-02-22T22:16:35Z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21433135</vt:lpwstr>
  </property>
  <property fmtid="{D5CDD505-2E9C-101B-9397-08002B2CF9AE}" pid="3" name="DocVersion">
    <vt:lpwstr>1.7</vt:lpwstr>
  </property>
  <property fmtid="{D5CDD505-2E9C-101B-9397-08002B2CF9AE}" pid="4" name="DocName">
    <vt:lpwstr>Capital-satellite-survey-template V1.8</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Josh Bromell</vt:lpwstr>
  </property>
  <property fmtid="{D5CDD505-2E9C-101B-9397-08002B2CF9AE}" pid="10" name="DocObjectType">
    <vt:lpwstr>rbnz_administration</vt:lpwstr>
  </property>
  <property fmtid="{D5CDD505-2E9C-101B-9397-08002B2CF9AE}" pid="11" name="DocCreated">
    <vt:lpwstr>4/09/2024 1:57:34 pm</vt:lpwstr>
  </property>
  <property fmtid="{D5CDD505-2E9C-101B-9397-08002B2CF9AE}" pid="12" name="DocModified">
    <vt:lpwstr>4/09/2024 1:57:34 pm</vt:lpwstr>
  </property>
  <property fmtid="{D5CDD505-2E9C-101B-9397-08002B2CF9AE}" pid="13" name="DocModifier">
    <vt:lpwstr>Tom Blaschke</vt:lpwstr>
  </property>
  <property fmtid="{D5CDD505-2E9C-101B-9397-08002B2CF9AE}" pid="14" name="DocChronicleId">
    <vt:lpwstr>090000c380ae74af</vt:lpwstr>
  </property>
  <property fmtid="{D5CDD505-2E9C-101B-9397-08002B2CF9AE}" pid="15" name="DocFooter">
    <vt:lpwstr>Capital-satellite-survey-template V1.8
Ref #21433135 1.7</vt:lpwstr>
  </property>
  <property fmtid="{D5CDD505-2E9C-101B-9397-08002B2CF9AE}" pid="16" name="MSIP_Label_5d084612-fdd7-4c96-b029-c9d0d9c6179f_Enabled">
    <vt:lpwstr>true</vt:lpwstr>
  </property>
  <property fmtid="{D5CDD505-2E9C-101B-9397-08002B2CF9AE}" pid="17" name="MSIP_Label_5d084612-fdd7-4c96-b029-c9d0d9c6179f_SetDate">
    <vt:lpwstr>2025-08-26T21:46:55Z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87f9d27b-5f34-421f-b86f-6c5451f9a0d7</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70059259-300b-4d03-8d7d-6168113e606d</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1160200</vt:r8>
  </property>
  <property fmtid="{D5CDD505-2E9C-101B-9397-08002B2CF9AE}" pid="36" name="xd_ProgID">
    <vt:lpwstr/>
  </property>
  <property fmtid="{D5CDD505-2E9C-101B-9397-08002B2CF9AE}" pid="37" name="ComplianceAssetId">
    <vt:lpwstr/>
  </property>
  <property fmtid="{D5CDD505-2E9C-101B-9397-08002B2CF9AE}" pid="38" name="TemplateUrl">
    <vt:lpwstr/>
  </property>
  <property fmtid="{D5CDD505-2E9C-101B-9397-08002B2CF9AE}" pid="39" name="RBNZ_Sec_Classification">
    <vt:lpwstr/>
  </property>
  <property fmtid="{D5CDD505-2E9C-101B-9397-08002B2CF9AE}" pid="40" name="RBNZ_Original_Doc_Name">
    <vt:lpwstr/>
  </property>
  <property fmtid="{D5CDD505-2E9C-101B-9397-08002B2CF9AE}" pid="41" name="Parent_Folder_ID">
    <vt:lpwstr/>
  </property>
  <property fmtid="{D5CDD505-2E9C-101B-9397-08002B2CF9AE}" pid="42" name="_ExtendedDescription">
    <vt:lpwstr/>
  </property>
  <property fmtid="{D5CDD505-2E9C-101B-9397-08002B2CF9AE}" pid="43" name="TriggerFlowInfo">
    <vt:lpwstr/>
  </property>
  <property fmtid="{D5CDD505-2E9C-101B-9397-08002B2CF9AE}" pid="44" name="xd_Signature">
    <vt:bool>false</vt:bool>
  </property>
  <property fmtid="{D5CDD505-2E9C-101B-9397-08002B2CF9AE}" pid="45" name="RBNZ_DCTM_RBNZ_ID">
    <vt:lpwstr/>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